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4890" windowWidth="9420" windowHeight="4215" tabRatio="842" activeTab="0"/>
  </bookViews>
  <sheets>
    <sheet name="wykop i nasyp" sheetId="1" r:id="rId1"/>
  </sheets>
  <definedNames>
    <definedName name="_xlnm.Print_Area" localSheetId="0">'wykop i nasyp'!$A$1:$T$119</definedName>
  </definedNames>
  <calcPr fullCalcOnLoad="1"/>
</workbook>
</file>

<file path=xl/sharedStrings.xml><?xml version="1.0" encoding="utf-8"?>
<sst xmlns="http://schemas.openxmlformats.org/spreadsheetml/2006/main" count="61" uniqueCount="35">
  <si>
    <t>Kilometr</t>
  </si>
  <si>
    <t>Powierzchnia</t>
  </si>
  <si>
    <t>wykop</t>
  </si>
  <si>
    <t>nasyp</t>
  </si>
  <si>
    <t>+</t>
  </si>
  <si>
    <t>-</t>
  </si>
  <si>
    <t>Średnia powierzchnia</t>
  </si>
  <si>
    <t>mb</t>
  </si>
  <si>
    <t>Objętość</t>
  </si>
  <si>
    <t>Zużycie na miejscu</t>
  </si>
  <si>
    <t>Nadmiar objętości</t>
  </si>
  <si>
    <t>Suma algebraiczna</t>
  </si>
  <si>
    <t>Hektometr jezdni prawej</t>
  </si>
  <si>
    <t>Odległość</t>
  </si>
  <si>
    <t>Suma:</t>
  </si>
  <si>
    <t>Objętość ziemi do wykorzystania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</si>
  <si>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</si>
  <si>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9"/>
        <rFont val="Arial CE"/>
        <family val="2"/>
      </rPr>
      <t>3</t>
    </r>
  </si>
  <si>
    <t>do wywiez.</t>
  </si>
  <si>
    <t>do wykorz.</t>
  </si>
  <si>
    <t>do przywiez.</t>
  </si>
  <si>
    <t>a</t>
  </si>
  <si>
    <t>b</t>
  </si>
  <si>
    <t>c</t>
  </si>
  <si>
    <t>d</t>
  </si>
  <si>
    <t>e</t>
  </si>
  <si>
    <t>f</t>
  </si>
  <si>
    <t>g</t>
  </si>
  <si>
    <t>roboty ziemne (wykop i nasyp)</t>
  </si>
  <si>
    <t>Hektometr</t>
  </si>
  <si>
    <t>Projekt przebudowy drogi nr 2075D na odcinku:</t>
  </si>
  <si>
    <t>- w Maniowie ul. Sobócka (gm. Mietków) w zakresie: wzmocnienie nawierzchni (dł. 800 m)</t>
  </si>
  <si>
    <t xml:space="preserve">ETAP II </t>
  </si>
  <si>
    <r>
      <t>Projekt przebudowy drogi nr 2075D na odcinku: - w Maniowie ul. Sobócka (gm. Mietków) w zakresie: wzmocnienie nawierzchni (dł. 800 m)</t>
    </r>
    <r>
      <rPr>
        <sz val="14"/>
        <rFont val="Times New Roman"/>
        <family val="1"/>
      </rPr>
      <t xml:space="preserve">  </t>
    </r>
    <r>
      <rPr>
        <b/>
        <i/>
        <u val="single"/>
        <sz val="14"/>
        <rFont val="Times New Roman"/>
        <family val="1"/>
      </rPr>
      <t>ETAP II</t>
    </r>
  </si>
  <si>
    <t>KM 0+000,00 - 800,00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</si>
</sst>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u val="single"/>
      <sz val="9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center" textRotation="90" wrapText="1"/>
    </xf>
    <xf numFmtId="2" fontId="1" fillId="0" borderId="6" xfId="0" applyNumberFormat="1" applyFont="1" applyBorder="1" applyAlignment="1">
      <alignment horizontal="center" textRotation="90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6"/>
  <sheetViews>
    <sheetView tabSelected="1" view="pageBreakPreview" zoomScale="70" zoomScaleNormal="115" zoomScaleSheetLayoutView="70" workbookViewId="0" topLeftCell="A1">
      <pane ySplit="11" topLeftCell="BM12" activePane="bottomLeft" state="frozen"/>
      <selection pane="topLeft" activeCell="P29" sqref="P29:P30"/>
      <selection pane="bottomLeft" activeCell="L18" sqref="L18:L19"/>
    </sheetView>
  </sheetViews>
  <sheetFormatPr defaultColWidth="9.00390625" defaultRowHeight="12.75"/>
  <cols>
    <col min="1" max="1" width="3.25390625" style="2" customWidth="1"/>
    <col min="2" max="2" width="8.00390625" style="3" customWidth="1"/>
    <col min="3" max="3" width="0.12890625" style="3" hidden="1" customWidth="1"/>
    <col min="4" max="5" width="5.625" style="4" customWidth="1"/>
    <col min="6" max="6" width="6.25390625" style="4" customWidth="1"/>
    <col min="7" max="7" width="6.00390625" style="4" customWidth="1"/>
    <col min="8" max="8" width="6.25390625" style="2" customWidth="1"/>
    <col min="9" max="9" width="8.75390625" style="2" customWidth="1"/>
    <col min="10" max="10" width="9.625" style="2" customWidth="1"/>
    <col min="11" max="18" width="8.75390625" style="1" customWidth="1"/>
    <col min="19" max="16384" width="9.125" style="1" customWidth="1"/>
  </cols>
  <sheetData>
    <row r="1" ht="9" customHeight="1"/>
    <row r="2" spans="1:18" s="5" customFormat="1" ht="43.5" customHeight="1">
      <c r="A2" s="30"/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5" customFormat="1" ht="14.25" customHeight="1">
      <c r="A3" s="27"/>
      <c r="B3" s="28"/>
      <c r="C3" s="28"/>
      <c r="D3" s="28"/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s="5" customFormat="1" ht="9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8" ht="17.25" customHeight="1">
      <c r="A5" s="61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42" t="s">
        <v>0</v>
      </c>
      <c r="B6" s="44" t="s">
        <v>29</v>
      </c>
      <c r="C6" s="44" t="s">
        <v>12</v>
      </c>
      <c r="D6" s="46" t="s">
        <v>1</v>
      </c>
      <c r="E6" s="47"/>
      <c r="F6" s="72" t="s">
        <v>6</v>
      </c>
      <c r="G6" s="73"/>
      <c r="H6" s="65" t="s">
        <v>13</v>
      </c>
      <c r="I6" s="68" t="s">
        <v>8</v>
      </c>
      <c r="J6" s="69"/>
      <c r="K6" s="32" t="s">
        <v>15</v>
      </c>
      <c r="L6" s="32" t="s">
        <v>9</v>
      </c>
      <c r="M6" s="76" t="s">
        <v>10</v>
      </c>
      <c r="N6" s="77"/>
      <c r="O6" s="78"/>
      <c r="P6" s="76" t="s">
        <v>11</v>
      </c>
      <c r="Q6" s="77"/>
      <c r="R6" s="78"/>
    </row>
    <row r="7" spans="1:18" ht="15" customHeight="1">
      <c r="A7" s="43"/>
      <c r="B7" s="45"/>
      <c r="C7" s="45"/>
      <c r="D7" s="48"/>
      <c r="E7" s="49"/>
      <c r="F7" s="74"/>
      <c r="G7" s="75"/>
      <c r="H7" s="66"/>
      <c r="I7" s="70"/>
      <c r="J7" s="71"/>
      <c r="K7" s="33"/>
      <c r="L7" s="33"/>
      <c r="M7" s="76" t="s">
        <v>2</v>
      </c>
      <c r="N7" s="78"/>
      <c r="O7" s="13" t="s">
        <v>3</v>
      </c>
      <c r="P7" s="76" t="s">
        <v>2</v>
      </c>
      <c r="Q7" s="78"/>
      <c r="R7" s="13" t="s">
        <v>3</v>
      </c>
    </row>
    <row r="8" spans="1:18" ht="15" customHeight="1">
      <c r="A8" s="43"/>
      <c r="B8" s="45"/>
      <c r="C8" s="45"/>
      <c r="D8" s="8" t="s">
        <v>2</v>
      </c>
      <c r="E8" s="8" t="s">
        <v>3</v>
      </c>
      <c r="F8" s="8" t="s">
        <v>2</v>
      </c>
      <c r="G8" s="8" t="s">
        <v>3</v>
      </c>
      <c r="H8" s="66"/>
      <c r="I8" s="6" t="s">
        <v>2</v>
      </c>
      <c r="J8" s="6" t="s">
        <v>3</v>
      </c>
      <c r="K8" s="33"/>
      <c r="L8" s="33"/>
      <c r="M8" s="14" t="s">
        <v>18</v>
      </c>
      <c r="N8" s="14" t="s">
        <v>19</v>
      </c>
      <c r="O8" s="14" t="s">
        <v>20</v>
      </c>
      <c r="P8" s="14" t="s">
        <v>18</v>
      </c>
      <c r="Q8" s="14" t="s">
        <v>19</v>
      </c>
      <c r="R8" s="14" t="s">
        <v>20</v>
      </c>
    </row>
    <row r="9" spans="1:18" ht="17.25" customHeight="1">
      <c r="A9" s="43"/>
      <c r="B9" s="45"/>
      <c r="C9" s="45"/>
      <c r="D9" s="9" t="s">
        <v>4</v>
      </c>
      <c r="E9" s="9" t="s">
        <v>5</v>
      </c>
      <c r="F9" s="9" t="s">
        <v>4</v>
      </c>
      <c r="G9" s="9" t="s">
        <v>5</v>
      </c>
      <c r="H9" s="67"/>
      <c r="I9" s="7" t="s">
        <v>4</v>
      </c>
      <c r="J9" s="7" t="s">
        <v>5</v>
      </c>
      <c r="K9" s="34"/>
      <c r="L9" s="34"/>
      <c r="M9" s="15" t="s">
        <v>4</v>
      </c>
      <c r="N9" s="15" t="s">
        <v>4</v>
      </c>
      <c r="O9" s="15" t="s">
        <v>5</v>
      </c>
      <c r="P9" s="15" t="s">
        <v>4</v>
      </c>
      <c r="Q9" s="15" t="s">
        <v>4</v>
      </c>
      <c r="R9" s="15" t="s">
        <v>5</v>
      </c>
    </row>
    <row r="10" spans="1:18" ht="15.75" customHeight="1" thickBot="1">
      <c r="A10" s="43"/>
      <c r="B10" s="45"/>
      <c r="C10" s="45"/>
      <c r="D10" s="10" t="s">
        <v>21</v>
      </c>
      <c r="E10" s="10" t="s">
        <v>22</v>
      </c>
      <c r="F10" s="10" t="s">
        <v>23</v>
      </c>
      <c r="G10" s="10" t="s">
        <v>24</v>
      </c>
      <c r="H10" s="16" t="s">
        <v>25</v>
      </c>
      <c r="I10" s="11" t="s">
        <v>26</v>
      </c>
      <c r="J10" s="11" t="s">
        <v>27</v>
      </c>
      <c r="K10" s="10" t="s">
        <v>17</v>
      </c>
      <c r="L10" s="10" t="s">
        <v>17</v>
      </c>
      <c r="M10" s="79" t="s">
        <v>17</v>
      </c>
      <c r="N10" s="80"/>
      <c r="O10" s="81"/>
      <c r="P10" s="79" t="s">
        <v>17</v>
      </c>
      <c r="Q10" s="80"/>
      <c r="R10" s="81"/>
    </row>
    <row r="11" spans="1:16" ht="15" customHeight="1" hidden="1" thickBot="1">
      <c r="A11" s="43"/>
      <c r="B11" s="45"/>
      <c r="C11" s="45"/>
      <c r="D11" s="63" t="s">
        <v>16</v>
      </c>
      <c r="E11" s="64"/>
      <c r="F11" s="63" t="s">
        <v>16</v>
      </c>
      <c r="G11" s="64"/>
      <c r="H11" s="6" t="s">
        <v>7</v>
      </c>
      <c r="I11" s="63" t="s">
        <v>17</v>
      </c>
      <c r="J11" s="64"/>
      <c r="L11" s="17"/>
      <c r="M11" s="17"/>
      <c r="N11" s="17"/>
      <c r="O11" s="17"/>
      <c r="P11" s="17"/>
    </row>
    <row r="12" spans="1:18" ht="23.25" customHeight="1" thickBot="1">
      <c r="A12" s="58" t="s">
        <v>34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</row>
    <row r="13" spans="1:18" ht="7.5" customHeight="1">
      <c r="A13" s="40"/>
      <c r="B13" s="54">
        <v>-8.58</v>
      </c>
      <c r="C13" s="54"/>
      <c r="D13" s="55">
        <v>0</v>
      </c>
      <c r="E13" s="31">
        <v>0</v>
      </c>
      <c r="F13" s="20"/>
      <c r="G13" s="26"/>
      <c r="H13" s="26"/>
      <c r="I13" s="26"/>
      <c r="J13" s="26"/>
      <c r="K13" s="26"/>
      <c r="L13" s="26"/>
      <c r="M13" s="26"/>
      <c r="N13" s="26"/>
      <c r="O13" s="21"/>
      <c r="P13" s="49">
        <v>0</v>
      </c>
      <c r="Q13" s="53">
        <v>0</v>
      </c>
      <c r="R13" s="53">
        <v>0</v>
      </c>
    </row>
    <row r="14" spans="1:18" ht="7.5" customHeight="1">
      <c r="A14" s="41"/>
      <c r="B14" s="51"/>
      <c r="C14" s="51"/>
      <c r="D14" s="53"/>
      <c r="E14" s="53"/>
      <c r="F14" s="55">
        <f>(D13+D15)/2</f>
        <v>0.275</v>
      </c>
      <c r="G14" s="55">
        <f>(E13+E15)/2</f>
        <v>0.04</v>
      </c>
      <c r="H14" s="55">
        <f>IF((B15-B13)&lt;0,(B15-B13+1000),(B15-B13))</f>
        <v>8.58</v>
      </c>
      <c r="I14" s="55">
        <f>F14*H14</f>
        <v>2.3595</v>
      </c>
      <c r="J14" s="55">
        <f>G14*H14</f>
        <v>0.3432</v>
      </c>
      <c r="K14" s="55">
        <f>I14*0.8</f>
        <v>1.8876000000000002</v>
      </c>
      <c r="L14" s="55">
        <f>MIN(J14,K14)</f>
        <v>0.3432</v>
      </c>
      <c r="M14" s="55">
        <f>I14-K14</f>
        <v>0.4719</v>
      </c>
      <c r="N14" s="55">
        <f>K14-L14</f>
        <v>1.5444000000000002</v>
      </c>
      <c r="O14" s="53">
        <f>J14-L14</f>
        <v>0</v>
      </c>
      <c r="P14" s="82"/>
      <c r="Q14" s="82"/>
      <c r="R14" s="82"/>
    </row>
    <row r="15" spans="1:18" ht="7.5" customHeight="1">
      <c r="A15" s="40">
        <v>0</v>
      </c>
      <c r="B15" s="50">
        <v>0</v>
      </c>
      <c r="C15" s="50"/>
      <c r="D15" s="52">
        <v>0.55</v>
      </c>
      <c r="E15" s="52">
        <v>0.08</v>
      </c>
      <c r="F15" s="53"/>
      <c r="G15" s="53"/>
      <c r="H15" s="53"/>
      <c r="I15" s="53"/>
      <c r="J15" s="53"/>
      <c r="K15" s="53"/>
      <c r="L15" s="53"/>
      <c r="M15" s="53"/>
      <c r="N15" s="53"/>
      <c r="O15" s="82"/>
      <c r="P15" s="82">
        <f>SUM($M$13:M15)</f>
        <v>0.4719</v>
      </c>
      <c r="Q15" s="82">
        <f>IF((SUM($N$13:N15)-SUM($O$13:O15))&lt;0,"--",SUM($N$13:N15)-SUM($O$13:O15))</f>
        <v>1.5444000000000002</v>
      </c>
      <c r="R15" s="82" t="str">
        <f>IF((SUM($O$13:O15)-SUM($N$13:N15))&lt;0,"--",SUM($O$13:O15)-SUM($N$13:N15))</f>
        <v>--</v>
      </c>
    </row>
    <row r="16" spans="1:18" ht="7.5" customHeight="1">
      <c r="A16" s="41"/>
      <c r="B16" s="51"/>
      <c r="C16" s="51"/>
      <c r="D16" s="53"/>
      <c r="E16" s="53"/>
      <c r="F16" s="52">
        <f>(D15+D17)/2</f>
        <v>0.9</v>
      </c>
      <c r="G16" s="52">
        <f>(E15+E17)/2</f>
        <v>0.04</v>
      </c>
      <c r="H16" s="52">
        <f>IF((B17-B15)&lt;0,(B17-B15+1000),(B17-B15))</f>
        <v>20</v>
      </c>
      <c r="I16" s="52">
        <f>F16*H16</f>
        <v>18</v>
      </c>
      <c r="J16" s="52">
        <f>G16*H16</f>
        <v>0.8</v>
      </c>
      <c r="K16" s="52">
        <f>I16*0.8</f>
        <v>14.4</v>
      </c>
      <c r="L16" s="52">
        <f>MIN(J16,K16)</f>
        <v>0.8</v>
      </c>
      <c r="M16" s="52">
        <f>I16-K16</f>
        <v>3.5999999999999996</v>
      </c>
      <c r="N16" s="52">
        <f>K16-L16</f>
        <v>13.6</v>
      </c>
      <c r="O16" s="82">
        <f>J16-L16</f>
        <v>0</v>
      </c>
      <c r="P16" s="82"/>
      <c r="Q16" s="82"/>
      <c r="R16" s="82"/>
    </row>
    <row r="17" spans="1:18" ht="7.5" customHeight="1">
      <c r="A17" s="35"/>
      <c r="B17" s="50">
        <v>20</v>
      </c>
      <c r="C17" s="50"/>
      <c r="D17" s="52">
        <v>1.25</v>
      </c>
      <c r="E17" s="52"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82"/>
      <c r="P17" s="82">
        <f>SUM(M13:M17)</f>
        <v>4.071899999999999</v>
      </c>
      <c r="Q17" s="82">
        <f>IF((SUM($N$13:N17)-SUM($O$13:O17))&lt;0,"--",SUM($N$13:N17)-SUM($O$13:O17))</f>
        <v>15.1444</v>
      </c>
      <c r="R17" s="82" t="str">
        <f>IF((SUM($O$13:O17)-SUM($N$13:N17))&lt;0,"--",SUM($O$13:O17)-SUM($N$13:N17))</f>
        <v>--</v>
      </c>
    </row>
    <row r="18" spans="1:18" ht="7.5" customHeight="1">
      <c r="A18" s="41"/>
      <c r="B18" s="51"/>
      <c r="C18" s="51"/>
      <c r="D18" s="53"/>
      <c r="E18" s="53"/>
      <c r="F18" s="52">
        <f>(D17+D19)/2</f>
        <v>0.94</v>
      </c>
      <c r="G18" s="52">
        <f>(E17+E19)/2</f>
        <v>0.03</v>
      </c>
      <c r="H18" s="52">
        <f>IF((B19-B17)&lt;0,(B19-B17+1000),(B19-B17))</f>
        <v>20</v>
      </c>
      <c r="I18" s="52">
        <f>F18*H18</f>
        <v>18.799999999999997</v>
      </c>
      <c r="J18" s="52">
        <f>G18*H18</f>
        <v>0.6</v>
      </c>
      <c r="K18" s="52">
        <f>I18*0.8</f>
        <v>15.04</v>
      </c>
      <c r="L18" s="52">
        <f>MIN(J18,K18)</f>
        <v>0.6</v>
      </c>
      <c r="M18" s="52">
        <f>I18-K18</f>
        <v>3.759999999999998</v>
      </c>
      <c r="N18" s="52">
        <f>K18-L18</f>
        <v>14.44</v>
      </c>
      <c r="O18" s="82">
        <f>J18-L18</f>
        <v>0</v>
      </c>
      <c r="P18" s="82"/>
      <c r="Q18" s="82"/>
      <c r="R18" s="82"/>
    </row>
    <row r="19" spans="1:18" ht="7.5" customHeight="1">
      <c r="A19" s="56"/>
      <c r="B19" s="50">
        <v>40</v>
      </c>
      <c r="C19" s="50"/>
      <c r="D19" s="52">
        <v>0.63</v>
      </c>
      <c r="E19" s="52">
        <v>0.06</v>
      </c>
      <c r="F19" s="53"/>
      <c r="G19" s="53"/>
      <c r="H19" s="53"/>
      <c r="I19" s="53"/>
      <c r="J19" s="53"/>
      <c r="K19" s="53"/>
      <c r="L19" s="53"/>
      <c r="M19" s="53"/>
      <c r="N19" s="53"/>
      <c r="O19" s="82"/>
      <c r="P19" s="52">
        <f>SUM($M$13:M19)</f>
        <v>7.831899999999997</v>
      </c>
      <c r="Q19" s="82">
        <f>IF((SUM($N$13:N19)-SUM($O$13:O19))&lt;0,"--",SUM($N$13:N19)-SUM($O$13:O19))</f>
        <v>29.5844</v>
      </c>
      <c r="R19" s="82" t="str">
        <f>IF((SUM($O$13:O19)-SUM($N$13:N19))&lt;0,"--",SUM($O$13:O19)-SUM($N$13:N19))</f>
        <v>--</v>
      </c>
    </row>
    <row r="20" spans="1:18" ht="7.5" customHeight="1">
      <c r="A20" s="57"/>
      <c r="B20" s="51"/>
      <c r="C20" s="51"/>
      <c r="D20" s="53"/>
      <c r="E20" s="53"/>
      <c r="F20" s="52">
        <f>(D19+D21)/2</f>
        <v>0.65</v>
      </c>
      <c r="G20" s="52">
        <f>(E19+E21)/2</f>
        <v>0.03</v>
      </c>
      <c r="H20" s="52">
        <f>IF((B21-B19)&lt;0,(B21-B19+1000),(B21-B19))</f>
        <v>20</v>
      </c>
      <c r="I20" s="52">
        <f>F20*H20</f>
        <v>13</v>
      </c>
      <c r="J20" s="52">
        <f>G20*H20</f>
        <v>0.6</v>
      </c>
      <c r="K20" s="52">
        <f>I20*0.8</f>
        <v>10.4</v>
      </c>
      <c r="L20" s="52">
        <f>MIN(J20,K20)</f>
        <v>0.6</v>
      </c>
      <c r="M20" s="52">
        <f>I20-K20</f>
        <v>2.5999999999999996</v>
      </c>
      <c r="N20" s="52">
        <f>K20-L20</f>
        <v>9.8</v>
      </c>
      <c r="O20" s="82">
        <f>J20-L20</f>
        <v>0</v>
      </c>
      <c r="P20" s="53"/>
      <c r="Q20" s="82"/>
      <c r="R20" s="82"/>
    </row>
    <row r="21" spans="1:18" ht="7.5" customHeight="1">
      <c r="A21" s="56"/>
      <c r="B21" s="50">
        <v>60</v>
      </c>
      <c r="C21" s="50"/>
      <c r="D21" s="52">
        <v>0.67</v>
      </c>
      <c r="E21" s="52">
        <v>0</v>
      </c>
      <c r="F21" s="53"/>
      <c r="G21" s="53"/>
      <c r="H21" s="53"/>
      <c r="I21" s="53"/>
      <c r="J21" s="53"/>
      <c r="K21" s="53"/>
      <c r="L21" s="53"/>
      <c r="M21" s="53"/>
      <c r="N21" s="53"/>
      <c r="O21" s="82"/>
      <c r="P21" s="52">
        <f>SUM($M$13:M21)</f>
        <v>10.431899999999997</v>
      </c>
      <c r="Q21" s="82">
        <f>IF((SUM($N$13:N21)-SUM($O$13:O21))&lt;0,"--",SUM($N$13:N21)-SUM($O$13:O21))</f>
        <v>39.3844</v>
      </c>
      <c r="R21" s="82" t="str">
        <f>IF((SUM($O$13:O21)-SUM($N$13:N21))&lt;0,"--",SUM($O$13:O21)-SUM($N$13:N21))</f>
        <v>--</v>
      </c>
    </row>
    <row r="22" spans="1:18" ht="7.5" customHeight="1">
      <c r="A22" s="57"/>
      <c r="B22" s="51"/>
      <c r="C22" s="51"/>
      <c r="D22" s="53"/>
      <c r="E22" s="53"/>
      <c r="F22" s="52">
        <f>(D21+D23)/2</f>
        <v>0.625</v>
      </c>
      <c r="G22" s="52">
        <f>(E21+E23)/2</f>
        <v>0.02</v>
      </c>
      <c r="H22" s="52">
        <f>IF((B23-B21)&lt;0,(B23-B21+1000),(B23-B21))</f>
        <v>20</v>
      </c>
      <c r="I22" s="52">
        <f>F22*H22</f>
        <v>12.5</v>
      </c>
      <c r="J22" s="52">
        <f>G22*H22</f>
        <v>0.4</v>
      </c>
      <c r="K22" s="52">
        <f>I22*0.8</f>
        <v>10</v>
      </c>
      <c r="L22" s="52">
        <f>MIN(J22,K22)</f>
        <v>0.4</v>
      </c>
      <c r="M22" s="52">
        <f>I22-K22</f>
        <v>2.5</v>
      </c>
      <c r="N22" s="52">
        <f>K22-L22</f>
        <v>9.6</v>
      </c>
      <c r="O22" s="82">
        <f>J22-L22</f>
        <v>0</v>
      </c>
      <c r="P22" s="53"/>
      <c r="Q22" s="82"/>
      <c r="R22" s="82"/>
    </row>
    <row r="23" spans="1:18" ht="7.5" customHeight="1">
      <c r="A23" s="35"/>
      <c r="B23" s="50">
        <v>80</v>
      </c>
      <c r="C23" s="50"/>
      <c r="D23" s="52">
        <v>0.58</v>
      </c>
      <c r="E23" s="52">
        <v>0.04</v>
      </c>
      <c r="F23" s="53"/>
      <c r="G23" s="53"/>
      <c r="H23" s="53"/>
      <c r="I23" s="53"/>
      <c r="J23" s="53"/>
      <c r="K23" s="53"/>
      <c r="L23" s="53"/>
      <c r="M23" s="53"/>
      <c r="N23" s="53"/>
      <c r="O23" s="82"/>
      <c r="P23" s="82">
        <f>SUM($M$13:M23)</f>
        <v>12.931899999999997</v>
      </c>
      <c r="Q23" s="82">
        <f>IF((SUM($N$13:N23)-SUM($O$13:O23))&lt;0,"--",SUM($N$13:N23)-SUM($O$13:O23))</f>
        <v>48.9844</v>
      </c>
      <c r="R23" s="82" t="str">
        <f>IF((SUM($O$13:O23)-SUM($N$13:N23))&lt;0,"--",SUM($O$13:O23)-SUM($N$13:N23))</f>
        <v>--</v>
      </c>
    </row>
    <row r="24" spans="1:18" ht="7.5" customHeight="1">
      <c r="A24" s="41"/>
      <c r="B24" s="51"/>
      <c r="C24" s="51"/>
      <c r="D24" s="53"/>
      <c r="E24" s="53"/>
      <c r="F24" s="52">
        <f>(D23+D25)/2</f>
        <v>0.8799999999999999</v>
      </c>
      <c r="G24" s="52">
        <f>(E23+E25)/2</f>
        <v>0.085</v>
      </c>
      <c r="H24" s="52">
        <f>IF((B25-B23)&lt;0,(B25-B23+1000),(B25-B23))</f>
        <v>20</v>
      </c>
      <c r="I24" s="52">
        <f>F24*H24</f>
        <v>17.599999999999998</v>
      </c>
      <c r="J24" s="52">
        <f>G24*H24</f>
        <v>1.7000000000000002</v>
      </c>
      <c r="K24" s="52">
        <f>I24*0.8</f>
        <v>14.079999999999998</v>
      </c>
      <c r="L24" s="52">
        <f>MIN(J24,K24)</f>
        <v>1.7000000000000002</v>
      </c>
      <c r="M24" s="52">
        <f>I24-K24</f>
        <v>3.5199999999999996</v>
      </c>
      <c r="N24" s="52">
        <f>K24-L24</f>
        <v>12.379999999999999</v>
      </c>
      <c r="O24" s="82">
        <f>J24-L24</f>
        <v>0</v>
      </c>
      <c r="P24" s="82"/>
      <c r="Q24" s="82"/>
      <c r="R24" s="82"/>
    </row>
    <row r="25" spans="1:18" ht="7.5" customHeight="1">
      <c r="A25" s="35"/>
      <c r="B25" s="50">
        <v>100</v>
      </c>
      <c r="C25" s="50"/>
      <c r="D25" s="52">
        <v>1.18</v>
      </c>
      <c r="E25" s="52">
        <v>0.13</v>
      </c>
      <c r="F25" s="53"/>
      <c r="G25" s="53"/>
      <c r="H25" s="53"/>
      <c r="I25" s="53"/>
      <c r="J25" s="53"/>
      <c r="K25" s="53"/>
      <c r="L25" s="53"/>
      <c r="M25" s="53"/>
      <c r="N25" s="53"/>
      <c r="O25" s="82"/>
      <c r="P25" s="82">
        <f>SUM($M$13:M25)</f>
        <v>16.451899999999995</v>
      </c>
      <c r="Q25" s="82">
        <f>IF((SUM($N$13:N25)-SUM($O$13:O25))&lt;0,"--",SUM($N$13:N25)-SUM($O$13:O25))</f>
        <v>61.3644</v>
      </c>
      <c r="R25" s="82" t="str">
        <f>IF((SUM($O$13:O25)-SUM($N$13:N25))&lt;0,"--",SUM($O$13:O25)-SUM($N$13:N25))</f>
        <v>--</v>
      </c>
    </row>
    <row r="26" spans="1:18" ht="7.5" customHeight="1">
      <c r="A26" s="41"/>
      <c r="B26" s="51"/>
      <c r="C26" s="51"/>
      <c r="D26" s="53"/>
      <c r="E26" s="53"/>
      <c r="F26" s="52">
        <f>(D25+D27)/2</f>
        <v>2.15</v>
      </c>
      <c r="G26" s="52">
        <f>(E25+E27)/2</f>
        <v>0.065</v>
      </c>
      <c r="H26" s="52">
        <f>IF((B27-B25)&lt;0,(B27-B25+1000),(B27-B25))</f>
        <v>20</v>
      </c>
      <c r="I26" s="52">
        <f>F26*H26</f>
        <v>43</v>
      </c>
      <c r="J26" s="52">
        <f>G26*H26</f>
        <v>1.3</v>
      </c>
      <c r="K26" s="52">
        <f>I26*0.8</f>
        <v>34.4</v>
      </c>
      <c r="L26" s="52">
        <f>MIN(J26,K26)</f>
        <v>1.3</v>
      </c>
      <c r="M26" s="52">
        <f>I26-K26</f>
        <v>8.600000000000001</v>
      </c>
      <c r="N26" s="52">
        <f>K26-L26</f>
        <v>33.1</v>
      </c>
      <c r="O26" s="82">
        <f>J26-L26</f>
        <v>0</v>
      </c>
      <c r="P26" s="82"/>
      <c r="Q26" s="82"/>
      <c r="R26" s="82"/>
    </row>
    <row r="27" spans="1:18" ht="7.5" customHeight="1">
      <c r="A27" s="35"/>
      <c r="B27" s="50">
        <v>120</v>
      </c>
      <c r="C27" s="18"/>
      <c r="D27" s="52">
        <v>3.12</v>
      </c>
      <c r="E27" s="52">
        <v>0</v>
      </c>
      <c r="F27" s="53"/>
      <c r="G27" s="53"/>
      <c r="H27" s="53"/>
      <c r="I27" s="53"/>
      <c r="J27" s="53"/>
      <c r="K27" s="53"/>
      <c r="L27" s="53"/>
      <c r="M27" s="53"/>
      <c r="N27" s="53"/>
      <c r="O27" s="82"/>
      <c r="P27" s="82">
        <f>SUM($M$13:M27)</f>
        <v>25.051899999999996</v>
      </c>
      <c r="Q27" s="82">
        <f>IF((SUM($N$13:N27)-SUM($O$13:O27))&lt;0,"--",SUM($N$13:N27)-SUM($O$13:O27))</f>
        <v>94.46440000000001</v>
      </c>
      <c r="R27" s="82" t="str">
        <f>IF((SUM($O$13:O27)-SUM($N$13:N27))&lt;0,"--",SUM($O$13:O27)-SUM($N$13:N27))</f>
        <v>--</v>
      </c>
    </row>
    <row r="28" spans="1:18" ht="7.5" customHeight="1">
      <c r="A28" s="41"/>
      <c r="B28" s="51"/>
      <c r="C28" s="22"/>
      <c r="D28" s="53"/>
      <c r="E28" s="53"/>
      <c r="F28" s="52">
        <f>(D27+D29)/2</f>
        <v>2.35</v>
      </c>
      <c r="G28" s="52">
        <f>(E27+E29)/2</f>
        <v>0.025</v>
      </c>
      <c r="H28" s="52">
        <f>IF((B29-B27)&lt;0,(B29-B27+1000),(B29-B27))</f>
        <v>20</v>
      </c>
      <c r="I28" s="52">
        <f>F28*H28</f>
        <v>47</v>
      </c>
      <c r="J28" s="52">
        <f>G28*H28</f>
        <v>0.5</v>
      </c>
      <c r="K28" s="52">
        <f>I28*0.8</f>
        <v>37.6</v>
      </c>
      <c r="L28" s="52">
        <f>MIN(J28,K28)</f>
        <v>0.5</v>
      </c>
      <c r="M28" s="52">
        <f>I28-K28</f>
        <v>9.399999999999999</v>
      </c>
      <c r="N28" s="52">
        <f>K28-L28</f>
        <v>37.1</v>
      </c>
      <c r="O28" s="82">
        <f>J28-L28</f>
        <v>0</v>
      </c>
      <c r="P28" s="82"/>
      <c r="Q28" s="82"/>
      <c r="R28" s="82"/>
    </row>
    <row r="29" spans="1:18" ht="7.5" customHeight="1">
      <c r="A29" s="35"/>
      <c r="B29" s="50">
        <v>140</v>
      </c>
      <c r="C29" s="50"/>
      <c r="D29" s="52">
        <v>1.58</v>
      </c>
      <c r="E29" s="52">
        <v>0.05</v>
      </c>
      <c r="F29" s="53"/>
      <c r="G29" s="53"/>
      <c r="H29" s="53"/>
      <c r="I29" s="53"/>
      <c r="J29" s="53"/>
      <c r="K29" s="53"/>
      <c r="L29" s="53"/>
      <c r="M29" s="53"/>
      <c r="N29" s="53"/>
      <c r="O29" s="82"/>
      <c r="P29" s="82">
        <f>SUM($M$13:M29)</f>
        <v>34.451899999999995</v>
      </c>
      <c r="Q29" s="82">
        <f>IF((SUM($N$13:N29)-SUM($O$13:O29))&lt;0,"--",SUM($N$13:N29)-SUM($O$13:O29))</f>
        <v>131.5644</v>
      </c>
      <c r="R29" s="82" t="str">
        <f>IF((SUM($O$13:O29)-SUM($N$13:N29))&lt;0,"--",SUM($O$13:O29)-SUM($N$13:N29))</f>
        <v>--</v>
      </c>
    </row>
    <row r="30" spans="1:18" ht="7.5" customHeight="1">
      <c r="A30" s="41"/>
      <c r="B30" s="51"/>
      <c r="C30" s="51"/>
      <c r="D30" s="53"/>
      <c r="E30" s="53"/>
      <c r="F30" s="52">
        <f>(D29+D31)/2</f>
        <v>1.0050000000000001</v>
      </c>
      <c r="G30" s="52">
        <f>(E29+E31)/2</f>
        <v>0.29500000000000004</v>
      </c>
      <c r="H30" s="52">
        <f>IF((B31-B29)&lt;0,(B31-B29+1000),(B31-B29))</f>
        <v>20</v>
      </c>
      <c r="I30" s="52">
        <f>F30*H30</f>
        <v>20.1</v>
      </c>
      <c r="J30" s="52">
        <f>G30*H30</f>
        <v>5.9</v>
      </c>
      <c r="K30" s="52">
        <f>I30*0.8</f>
        <v>16.080000000000002</v>
      </c>
      <c r="L30" s="52">
        <f>MIN(J30,K30)</f>
        <v>5.9</v>
      </c>
      <c r="M30" s="52">
        <f>I30-K30</f>
        <v>4.02</v>
      </c>
      <c r="N30" s="52">
        <f>K30-L30</f>
        <v>10.180000000000001</v>
      </c>
      <c r="O30" s="82">
        <f>J30-L30</f>
        <v>0</v>
      </c>
      <c r="P30" s="82"/>
      <c r="Q30" s="82"/>
      <c r="R30" s="82"/>
    </row>
    <row r="31" spans="1:18" ht="7.5" customHeight="1">
      <c r="A31" s="35"/>
      <c r="B31" s="50">
        <v>160</v>
      </c>
      <c r="C31" s="50"/>
      <c r="D31" s="52">
        <v>0.43</v>
      </c>
      <c r="E31" s="52">
        <v>0.54</v>
      </c>
      <c r="F31" s="53"/>
      <c r="G31" s="53"/>
      <c r="H31" s="53"/>
      <c r="I31" s="53"/>
      <c r="J31" s="53"/>
      <c r="K31" s="53"/>
      <c r="L31" s="53"/>
      <c r="M31" s="53"/>
      <c r="N31" s="53"/>
      <c r="O31" s="82"/>
      <c r="P31" s="82">
        <f>SUM($M$13:M31)</f>
        <v>38.47189999999999</v>
      </c>
      <c r="Q31" s="82">
        <f>IF((SUM($N$13:N31)-SUM($O$13:O31))&lt;0,"--",SUM($N$13:N31)-SUM($O$13:O31))</f>
        <v>141.7444</v>
      </c>
      <c r="R31" s="82" t="str">
        <f>IF((SUM($O$13:O31)-SUM($N$13:N31))&lt;0,"--",SUM($O$13:O31)-SUM($N$13:N31))</f>
        <v>--</v>
      </c>
    </row>
    <row r="32" spans="1:18" ht="7.5" customHeight="1">
      <c r="A32" s="41"/>
      <c r="B32" s="51"/>
      <c r="C32" s="51"/>
      <c r="D32" s="53"/>
      <c r="E32" s="53"/>
      <c r="F32" s="52">
        <f>(D31+D33)/2</f>
        <v>0.315</v>
      </c>
      <c r="G32" s="52">
        <f>(E31+E33)/2</f>
        <v>0.38</v>
      </c>
      <c r="H32" s="52">
        <f>IF((B33-B31)&lt;0,(B33-B31+1000),(B33-B31))</f>
        <v>20</v>
      </c>
      <c r="I32" s="52">
        <f>F32*H32</f>
        <v>6.3</v>
      </c>
      <c r="J32" s="52">
        <f>G32*H32</f>
        <v>7.6</v>
      </c>
      <c r="K32" s="52">
        <f>I32*0.8</f>
        <v>5.04</v>
      </c>
      <c r="L32" s="52">
        <f>MIN(J32,K32)</f>
        <v>5.04</v>
      </c>
      <c r="M32" s="52">
        <f>I32-K32</f>
        <v>1.2599999999999998</v>
      </c>
      <c r="N32" s="52">
        <f>K32-L32</f>
        <v>0</v>
      </c>
      <c r="O32" s="82">
        <f>J32-L32</f>
        <v>2.5599999999999996</v>
      </c>
      <c r="P32" s="82"/>
      <c r="Q32" s="82"/>
      <c r="R32" s="82"/>
    </row>
    <row r="33" spans="1:18" ht="7.5" customHeight="1">
      <c r="A33" s="35"/>
      <c r="B33" s="50">
        <v>180</v>
      </c>
      <c r="C33" s="50"/>
      <c r="D33" s="52">
        <v>0.2</v>
      </c>
      <c r="E33" s="52">
        <v>0.22</v>
      </c>
      <c r="F33" s="53"/>
      <c r="G33" s="53"/>
      <c r="H33" s="53"/>
      <c r="I33" s="53"/>
      <c r="J33" s="53"/>
      <c r="K33" s="53"/>
      <c r="L33" s="53"/>
      <c r="M33" s="53"/>
      <c r="N33" s="53"/>
      <c r="O33" s="82"/>
      <c r="P33" s="82">
        <f>SUM($M$13:M33)</f>
        <v>39.73189999999999</v>
      </c>
      <c r="Q33" s="82">
        <f>IF((SUM($N$13:N33)-SUM($O$13:O33))&lt;0,"--",SUM($N$13:N33)-SUM($O$13:O33))</f>
        <v>139.1844</v>
      </c>
      <c r="R33" s="82" t="str">
        <f>IF((SUM($O$13:O33)-SUM($N$13:N33))&lt;0,"--",SUM($O$13:O33)-SUM($N$13:N33))</f>
        <v>--</v>
      </c>
    </row>
    <row r="34" spans="1:18" ht="7.5" customHeight="1">
      <c r="A34" s="41"/>
      <c r="B34" s="51"/>
      <c r="C34" s="51"/>
      <c r="D34" s="53"/>
      <c r="E34" s="53"/>
      <c r="F34" s="52">
        <f>(D33+D35)/2</f>
        <v>0.21500000000000002</v>
      </c>
      <c r="G34" s="52">
        <f>(E33+E35)/2</f>
        <v>0.31</v>
      </c>
      <c r="H34" s="52">
        <f>IF((B35-B33)&lt;0,(B35-B33+1000),(B35-B33))</f>
        <v>20</v>
      </c>
      <c r="I34" s="52">
        <f>F34*H34</f>
        <v>4.300000000000001</v>
      </c>
      <c r="J34" s="52">
        <f>G34*H34</f>
        <v>6.2</v>
      </c>
      <c r="K34" s="52">
        <f>I34*0.8</f>
        <v>3.440000000000001</v>
      </c>
      <c r="L34" s="52">
        <f>MIN(J34,K34)</f>
        <v>3.440000000000001</v>
      </c>
      <c r="M34" s="52">
        <f>I34-K34</f>
        <v>0.8599999999999999</v>
      </c>
      <c r="N34" s="52">
        <f>K34-L34</f>
        <v>0</v>
      </c>
      <c r="O34" s="82">
        <f>J34-L34</f>
        <v>2.7599999999999993</v>
      </c>
      <c r="P34" s="82"/>
      <c r="Q34" s="82"/>
      <c r="R34" s="82"/>
    </row>
    <row r="35" spans="1:18" ht="7.5" customHeight="1">
      <c r="A35" s="56"/>
      <c r="B35" s="50">
        <v>200</v>
      </c>
      <c r="C35" s="50"/>
      <c r="D35" s="52">
        <v>0.23</v>
      </c>
      <c r="E35" s="52">
        <v>0.4</v>
      </c>
      <c r="F35" s="53"/>
      <c r="G35" s="53"/>
      <c r="H35" s="53"/>
      <c r="I35" s="53"/>
      <c r="J35" s="53"/>
      <c r="K35" s="53"/>
      <c r="L35" s="53"/>
      <c r="M35" s="53"/>
      <c r="N35" s="53"/>
      <c r="O35" s="82"/>
      <c r="P35" s="82">
        <f>SUM($M$13:M35)</f>
        <v>40.59189999999999</v>
      </c>
      <c r="Q35" s="82">
        <f>IF((SUM($N$13:N35)-SUM($O$13:O35))&lt;0,"--",SUM($N$13:N35)-SUM($O$13:O35))</f>
        <v>136.42440000000002</v>
      </c>
      <c r="R35" s="82" t="str">
        <f>IF((SUM($O$13:O35)-SUM($N$13:N35))&lt;0,"--",SUM($O$13:O35)-SUM($N$13:N35))</f>
        <v>--</v>
      </c>
    </row>
    <row r="36" spans="1:18" ht="7.5" customHeight="1">
      <c r="A36" s="57"/>
      <c r="B36" s="51"/>
      <c r="C36" s="51"/>
      <c r="D36" s="53"/>
      <c r="E36" s="53"/>
      <c r="F36" s="52">
        <f>(D35+D37)/2</f>
        <v>0.225</v>
      </c>
      <c r="G36" s="52">
        <f>(E35+E37)/2</f>
        <v>0.23500000000000001</v>
      </c>
      <c r="H36" s="52">
        <f>IF((B37-B35)&lt;0,(B37-B35+1000),(B37-B35))</f>
        <v>20</v>
      </c>
      <c r="I36" s="52">
        <f>F36*H36</f>
        <v>4.5</v>
      </c>
      <c r="J36" s="52">
        <f>G36*H36</f>
        <v>4.7</v>
      </c>
      <c r="K36" s="52">
        <f>I36*0.8</f>
        <v>3.6</v>
      </c>
      <c r="L36" s="52">
        <f>MIN(J36,K36)</f>
        <v>3.6</v>
      </c>
      <c r="M36" s="52">
        <f>I36-K36</f>
        <v>0.8999999999999999</v>
      </c>
      <c r="N36" s="52">
        <f>K36-L36</f>
        <v>0</v>
      </c>
      <c r="O36" s="82">
        <f>J36-L36</f>
        <v>1.1</v>
      </c>
      <c r="P36" s="82"/>
      <c r="Q36" s="82"/>
      <c r="R36" s="82"/>
    </row>
    <row r="37" spans="1:18" ht="7.5" customHeight="1">
      <c r="A37" s="56"/>
      <c r="B37" s="50">
        <v>220</v>
      </c>
      <c r="C37" s="50"/>
      <c r="D37" s="52">
        <v>0.22</v>
      </c>
      <c r="E37" s="52">
        <v>0.07</v>
      </c>
      <c r="F37" s="53"/>
      <c r="G37" s="53"/>
      <c r="H37" s="53"/>
      <c r="I37" s="53"/>
      <c r="J37" s="53"/>
      <c r="K37" s="53"/>
      <c r="L37" s="53"/>
      <c r="M37" s="53"/>
      <c r="N37" s="53"/>
      <c r="O37" s="82"/>
      <c r="P37" s="82">
        <f>SUM($M$13:M37)</f>
        <v>41.49189999999999</v>
      </c>
      <c r="Q37" s="82">
        <f>IF((SUM($N$13:N37)-SUM($O$13:O37))&lt;0,"--",SUM($N$13:N37)-SUM($O$13:O37))</f>
        <v>135.32440000000003</v>
      </c>
      <c r="R37" s="82" t="str">
        <f>IF((SUM($O$13:O37)-SUM($N$13:N37))&lt;0,"--",SUM($O$13:O37)-SUM($N$13:N37))</f>
        <v>--</v>
      </c>
    </row>
    <row r="38" spans="1:18" ht="7.5" customHeight="1">
      <c r="A38" s="57"/>
      <c r="B38" s="51"/>
      <c r="C38" s="51"/>
      <c r="D38" s="53"/>
      <c r="E38" s="53"/>
      <c r="F38" s="52">
        <f>(D37+D39)/2</f>
        <v>0.18</v>
      </c>
      <c r="G38" s="52">
        <f>(E37+E39)/2</f>
        <v>0.23500000000000001</v>
      </c>
      <c r="H38" s="52">
        <f>IF((B39-B37)&lt;0,(B39-B37+1000),(B39-B37))</f>
        <v>20</v>
      </c>
      <c r="I38" s="52">
        <f>F38*H38</f>
        <v>3.5999999999999996</v>
      </c>
      <c r="J38" s="52">
        <f>G38*H38</f>
        <v>4.7</v>
      </c>
      <c r="K38" s="52">
        <f>I38*0.8</f>
        <v>2.88</v>
      </c>
      <c r="L38" s="52">
        <f>MIN(J38,K38)</f>
        <v>2.88</v>
      </c>
      <c r="M38" s="52">
        <f>I38-K38</f>
        <v>0.7199999999999998</v>
      </c>
      <c r="N38" s="52">
        <f>K38-L38</f>
        <v>0</v>
      </c>
      <c r="O38" s="82">
        <f>J38-L38</f>
        <v>1.8200000000000003</v>
      </c>
      <c r="P38" s="82"/>
      <c r="Q38" s="82"/>
      <c r="R38" s="82"/>
    </row>
    <row r="39" spans="1:18" ht="7.5" customHeight="1">
      <c r="A39" s="35"/>
      <c r="B39" s="50">
        <v>240</v>
      </c>
      <c r="C39" s="50"/>
      <c r="D39" s="52">
        <v>0.14</v>
      </c>
      <c r="E39" s="52">
        <v>0.4</v>
      </c>
      <c r="F39" s="53"/>
      <c r="G39" s="53"/>
      <c r="H39" s="53"/>
      <c r="I39" s="53"/>
      <c r="J39" s="53"/>
      <c r="K39" s="53"/>
      <c r="L39" s="53"/>
      <c r="M39" s="53"/>
      <c r="N39" s="53"/>
      <c r="O39" s="82"/>
      <c r="P39" s="82">
        <f>SUM($M$13:M39)</f>
        <v>42.211899999999986</v>
      </c>
      <c r="Q39" s="82">
        <f>IF((SUM($N$13:N39)-SUM($O$13:O39))&lt;0,"--",SUM($N$13:N39)-SUM($O$13:O39))</f>
        <v>133.5044</v>
      </c>
      <c r="R39" s="82" t="str">
        <f>IF((SUM($O$13:O39)-SUM($N$13:N39))&lt;0,"--",SUM($O$13:O39)-SUM($N$13:N39))</f>
        <v>--</v>
      </c>
    </row>
    <row r="40" spans="1:18" ht="7.5" customHeight="1">
      <c r="A40" s="41"/>
      <c r="B40" s="51"/>
      <c r="C40" s="51"/>
      <c r="D40" s="53"/>
      <c r="E40" s="53"/>
      <c r="F40" s="52">
        <f>(D39+D41)/2</f>
        <v>0.8700000000000001</v>
      </c>
      <c r="G40" s="52">
        <f>(E39+E41)/2</f>
        <v>0.2</v>
      </c>
      <c r="H40" s="52">
        <f>IF((B41-B39)&lt;0,(B41-B39+1000),(B41-B39))</f>
        <v>20</v>
      </c>
      <c r="I40" s="52">
        <f>F40*H40</f>
        <v>17.400000000000002</v>
      </c>
      <c r="J40" s="52">
        <f>G40*H40</f>
        <v>4</v>
      </c>
      <c r="K40" s="52">
        <f>I40*0.8</f>
        <v>13.920000000000002</v>
      </c>
      <c r="L40" s="52">
        <f>MIN(J40,K40)</f>
        <v>4</v>
      </c>
      <c r="M40" s="52">
        <f>I40-K40</f>
        <v>3.4800000000000004</v>
      </c>
      <c r="N40" s="52">
        <f>K40-L40</f>
        <v>9.920000000000002</v>
      </c>
      <c r="O40" s="82">
        <f>J40-L40</f>
        <v>0</v>
      </c>
      <c r="P40" s="82"/>
      <c r="Q40" s="82"/>
      <c r="R40" s="82"/>
    </row>
    <row r="41" spans="1:18" ht="7.5" customHeight="1">
      <c r="A41" s="35"/>
      <c r="B41" s="50">
        <v>260</v>
      </c>
      <c r="C41" s="50"/>
      <c r="D41" s="52">
        <v>1.6</v>
      </c>
      <c r="E41" s="52">
        <v>0</v>
      </c>
      <c r="F41" s="53"/>
      <c r="G41" s="53"/>
      <c r="H41" s="53"/>
      <c r="I41" s="53"/>
      <c r="J41" s="53"/>
      <c r="K41" s="53"/>
      <c r="L41" s="53"/>
      <c r="M41" s="53"/>
      <c r="N41" s="53"/>
      <c r="O41" s="82"/>
      <c r="P41" s="82">
        <f>SUM($M$13:M41)</f>
        <v>45.69189999999999</v>
      </c>
      <c r="Q41" s="82">
        <f>IF((SUM($N$13:N41)-SUM($O$13:O41))&lt;0,"--",SUM($N$13:N41)-SUM($O$13:O41))</f>
        <v>143.4244</v>
      </c>
      <c r="R41" s="82" t="str">
        <f>IF((SUM($O$13:O41)-SUM($N$13:N41))&lt;0,"--",SUM($O$13:O41)-SUM($N$13:N41))</f>
        <v>--</v>
      </c>
    </row>
    <row r="42" spans="1:18" ht="7.5" customHeight="1">
      <c r="A42" s="41"/>
      <c r="B42" s="51"/>
      <c r="C42" s="51"/>
      <c r="D42" s="53"/>
      <c r="E42" s="53"/>
      <c r="F42" s="52">
        <f>(D41+D43)/2</f>
        <v>0.875</v>
      </c>
      <c r="G42" s="52">
        <f>(E41+E43)/2</f>
        <v>0.02</v>
      </c>
      <c r="H42" s="52">
        <f>IF((B43-B41)&lt;0,(B43-B41+1000),(B43-B41))</f>
        <v>20</v>
      </c>
      <c r="I42" s="52">
        <f>F42*H42</f>
        <v>17.5</v>
      </c>
      <c r="J42" s="52">
        <f>G42*H42</f>
        <v>0.4</v>
      </c>
      <c r="K42" s="52">
        <f>I42*0.8</f>
        <v>14</v>
      </c>
      <c r="L42" s="52">
        <f>MIN(J42,K42)</f>
        <v>0.4</v>
      </c>
      <c r="M42" s="52">
        <f>I42-K42</f>
        <v>3.5</v>
      </c>
      <c r="N42" s="52">
        <f>K42-L42</f>
        <v>13.6</v>
      </c>
      <c r="O42" s="82">
        <f>J42-L42</f>
        <v>0</v>
      </c>
      <c r="P42" s="82"/>
      <c r="Q42" s="82"/>
      <c r="R42" s="82"/>
    </row>
    <row r="43" spans="1:18" ht="7.5" customHeight="1">
      <c r="A43" s="35"/>
      <c r="B43" s="50">
        <v>280</v>
      </c>
      <c r="C43" s="50"/>
      <c r="D43" s="52">
        <v>0.15</v>
      </c>
      <c r="E43" s="52">
        <v>0.04</v>
      </c>
      <c r="F43" s="53"/>
      <c r="G43" s="53"/>
      <c r="H43" s="53"/>
      <c r="I43" s="53"/>
      <c r="J43" s="53"/>
      <c r="K43" s="53"/>
      <c r="L43" s="53"/>
      <c r="M43" s="53"/>
      <c r="N43" s="53"/>
      <c r="O43" s="82"/>
      <c r="P43" s="82">
        <f>SUM($M$13:M43)</f>
        <v>49.19189999999999</v>
      </c>
      <c r="Q43" s="82">
        <f>IF((SUM($N$13:N43)-SUM($O$13:O43))&lt;0,"--",SUM($N$13:N43)-SUM($O$13:O43))</f>
        <v>157.02439999999999</v>
      </c>
      <c r="R43" s="82" t="str">
        <f>IF((SUM($O$13:O43)-SUM($N$13:N43))&lt;0,"--",SUM($O$13:O43)-SUM($N$13:N43))</f>
        <v>--</v>
      </c>
    </row>
    <row r="44" spans="1:18" ht="7.5" customHeight="1">
      <c r="A44" s="41"/>
      <c r="B44" s="51"/>
      <c r="C44" s="51"/>
      <c r="D44" s="53"/>
      <c r="E44" s="53"/>
      <c r="F44" s="52">
        <f>(D43+D45)/2</f>
        <v>0.185</v>
      </c>
      <c r="G44" s="52">
        <f>(E43+E45)/2</f>
        <v>0.025</v>
      </c>
      <c r="H44" s="52">
        <f>IF((B45-B43)&lt;0,(B45-B43+1000),(B45-B43))</f>
        <v>20</v>
      </c>
      <c r="I44" s="52">
        <f>F44*H44</f>
        <v>3.7</v>
      </c>
      <c r="J44" s="52">
        <f>G44*H44</f>
        <v>0.5</v>
      </c>
      <c r="K44" s="52">
        <f>I44*0.8</f>
        <v>2.9600000000000004</v>
      </c>
      <c r="L44" s="52">
        <f>MIN(J44,K44)</f>
        <v>0.5</v>
      </c>
      <c r="M44" s="52">
        <f>I44-K44</f>
        <v>0.7399999999999998</v>
      </c>
      <c r="N44" s="52">
        <f>K44-L44</f>
        <v>2.4600000000000004</v>
      </c>
      <c r="O44" s="82">
        <f>J44-L44</f>
        <v>0</v>
      </c>
      <c r="P44" s="82"/>
      <c r="Q44" s="82"/>
      <c r="R44" s="82"/>
    </row>
    <row r="45" spans="1:18" ht="7.5" customHeight="1">
      <c r="A45" s="35"/>
      <c r="B45" s="50">
        <v>300</v>
      </c>
      <c r="C45" s="50"/>
      <c r="D45" s="52">
        <v>0.22</v>
      </c>
      <c r="E45" s="52">
        <v>0.01</v>
      </c>
      <c r="F45" s="53"/>
      <c r="G45" s="53"/>
      <c r="H45" s="53"/>
      <c r="I45" s="53"/>
      <c r="J45" s="53"/>
      <c r="K45" s="53"/>
      <c r="L45" s="53"/>
      <c r="M45" s="53"/>
      <c r="N45" s="53"/>
      <c r="O45" s="82"/>
      <c r="P45" s="82">
        <f>SUM($M$13:M45)</f>
        <v>49.93189999999999</v>
      </c>
      <c r="Q45" s="82">
        <f>IF((SUM($N$13:N45)-SUM($O$13:O45))&lt;0,"--",SUM($N$13:N45)-SUM($O$13:O45))</f>
        <v>159.4844</v>
      </c>
      <c r="R45" s="82" t="str">
        <f>IF((SUM($O$13:O45)-SUM($N$13:N45))&lt;0,"--",SUM($O$13:O45)-SUM($N$13:N45))</f>
        <v>--</v>
      </c>
    </row>
    <row r="46" spans="1:18" ht="7.5" customHeight="1">
      <c r="A46" s="41"/>
      <c r="B46" s="51"/>
      <c r="C46" s="51"/>
      <c r="D46" s="53"/>
      <c r="E46" s="53"/>
      <c r="F46" s="52">
        <f>(D45+D47)/2</f>
        <v>0.24</v>
      </c>
      <c r="G46" s="52">
        <f>(E45+E47)/2</f>
        <v>0.06</v>
      </c>
      <c r="H46" s="52">
        <f>IF((B47-B45)&lt;0,(B47-B45+1000),(B47-B45))</f>
        <v>20</v>
      </c>
      <c r="I46" s="52">
        <f>F46*H46</f>
        <v>4.8</v>
      </c>
      <c r="J46" s="52">
        <f>G46*H46</f>
        <v>1.2</v>
      </c>
      <c r="K46" s="52">
        <f>I46*0.8</f>
        <v>3.84</v>
      </c>
      <c r="L46" s="52">
        <f>MIN(J46,K46)</f>
        <v>1.2</v>
      </c>
      <c r="M46" s="52">
        <f>I46-K46</f>
        <v>0.96</v>
      </c>
      <c r="N46" s="52">
        <f>K46-L46</f>
        <v>2.6399999999999997</v>
      </c>
      <c r="O46" s="82">
        <f>J46-L46</f>
        <v>0</v>
      </c>
      <c r="P46" s="82"/>
      <c r="Q46" s="82"/>
      <c r="R46" s="82"/>
    </row>
    <row r="47" spans="1:18" ht="7.5" customHeight="1">
      <c r="A47" s="35"/>
      <c r="B47" s="50">
        <v>320</v>
      </c>
      <c r="C47" s="50"/>
      <c r="D47" s="52">
        <v>0.26</v>
      </c>
      <c r="E47" s="52">
        <v>0.11</v>
      </c>
      <c r="F47" s="53"/>
      <c r="G47" s="53"/>
      <c r="H47" s="53"/>
      <c r="I47" s="53"/>
      <c r="J47" s="53"/>
      <c r="K47" s="53"/>
      <c r="L47" s="53"/>
      <c r="M47" s="53"/>
      <c r="N47" s="53"/>
      <c r="O47" s="82"/>
      <c r="P47" s="82">
        <f>SUM($M$13:M47)</f>
        <v>50.89189999999999</v>
      </c>
      <c r="Q47" s="82">
        <f>IF((SUM($N$13:N47)-SUM($O$13:O47))&lt;0,"--",SUM($N$13:N47)-SUM($O$13:O47))</f>
        <v>162.12439999999998</v>
      </c>
      <c r="R47" s="82" t="str">
        <f>IF((SUM($O$13:O47)-SUM($N$13:N47))&lt;0,"--",SUM($O$13:O47)-SUM($N$13:N47))</f>
        <v>--</v>
      </c>
    </row>
    <row r="48" spans="1:18" ht="7.5" customHeight="1">
      <c r="A48" s="41"/>
      <c r="B48" s="51"/>
      <c r="C48" s="51"/>
      <c r="D48" s="53"/>
      <c r="E48" s="53"/>
      <c r="F48" s="52">
        <f>(D47+D49)/2</f>
        <v>0.355</v>
      </c>
      <c r="G48" s="52">
        <f>(E47+E49)/2</f>
        <v>0.165</v>
      </c>
      <c r="H48" s="52">
        <f>IF((B49-B47)&lt;0,(B49-B47+1000),(B49-B47))</f>
        <v>20</v>
      </c>
      <c r="I48" s="52">
        <f>F48*H48</f>
        <v>7.1</v>
      </c>
      <c r="J48" s="52">
        <f>G48*H48</f>
        <v>3.3000000000000003</v>
      </c>
      <c r="K48" s="52">
        <f>I48*0.8</f>
        <v>5.68</v>
      </c>
      <c r="L48" s="52">
        <f>MIN(J48,K48)</f>
        <v>3.3000000000000003</v>
      </c>
      <c r="M48" s="52">
        <f>I48-K48</f>
        <v>1.42</v>
      </c>
      <c r="N48" s="52">
        <f>K48-L48</f>
        <v>2.3799999999999994</v>
      </c>
      <c r="O48" s="82">
        <f>J48-L48</f>
        <v>0</v>
      </c>
      <c r="P48" s="82"/>
      <c r="Q48" s="82"/>
      <c r="R48" s="82"/>
    </row>
    <row r="49" spans="1:18" ht="7.5" customHeight="1">
      <c r="A49" s="56"/>
      <c r="B49" s="50">
        <v>340</v>
      </c>
      <c r="C49" s="50"/>
      <c r="D49" s="52">
        <v>0.45</v>
      </c>
      <c r="E49" s="52">
        <v>0.22</v>
      </c>
      <c r="F49" s="53"/>
      <c r="G49" s="53"/>
      <c r="H49" s="53"/>
      <c r="I49" s="53"/>
      <c r="J49" s="53"/>
      <c r="K49" s="53"/>
      <c r="L49" s="53"/>
      <c r="M49" s="53"/>
      <c r="N49" s="53"/>
      <c r="O49" s="82"/>
      <c r="P49" s="82">
        <f>SUM($M$13:M49)</f>
        <v>52.311899999999994</v>
      </c>
      <c r="Q49" s="82">
        <f>IF((SUM($N$13:N49)-SUM($O$13:O49))&lt;0,"--",SUM($N$13:N49)-SUM($O$13:O49))</f>
        <v>164.50439999999998</v>
      </c>
      <c r="R49" s="82" t="str">
        <f>IF((SUM($O$13:O49)-SUM($N$13:N49))&lt;0,"--",SUM($O$13:O49)-SUM($N$13:N49))</f>
        <v>--</v>
      </c>
    </row>
    <row r="50" spans="1:18" ht="7.5" customHeight="1">
      <c r="A50" s="57"/>
      <c r="B50" s="51"/>
      <c r="C50" s="51"/>
      <c r="D50" s="53"/>
      <c r="E50" s="53"/>
      <c r="F50" s="52">
        <f>(D49+D51)/2</f>
        <v>0.495</v>
      </c>
      <c r="G50" s="52">
        <f>(E49+E51)/2</f>
        <v>0.165</v>
      </c>
      <c r="H50" s="52">
        <f>IF((B51-B49)&lt;0,(B51-B49+1000),(B51-B49))</f>
        <v>20</v>
      </c>
      <c r="I50" s="52">
        <f>F50*H50</f>
        <v>9.9</v>
      </c>
      <c r="J50" s="52">
        <f>G50*H50</f>
        <v>3.3000000000000003</v>
      </c>
      <c r="K50" s="52">
        <f>I50*0.8</f>
        <v>7.920000000000001</v>
      </c>
      <c r="L50" s="52">
        <f>MIN(J50,K50)</f>
        <v>3.3000000000000003</v>
      </c>
      <c r="M50" s="52">
        <f>I50-K50</f>
        <v>1.9799999999999995</v>
      </c>
      <c r="N50" s="52">
        <f>K50-L50</f>
        <v>4.620000000000001</v>
      </c>
      <c r="O50" s="82">
        <f>J50-L50</f>
        <v>0</v>
      </c>
      <c r="P50" s="82"/>
      <c r="Q50" s="82"/>
      <c r="R50" s="82"/>
    </row>
    <row r="51" spans="1:18" ht="7.5" customHeight="1">
      <c r="A51" s="56"/>
      <c r="B51" s="50">
        <v>360</v>
      </c>
      <c r="C51" s="50"/>
      <c r="D51" s="52">
        <v>0.54</v>
      </c>
      <c r="E51" s="52">
        <v>0.11</v>
      </c>
      <c r="F51" s="53"/>
      <c r="G51" s="53"/>
      <c r="H51" s="53"/>
      <c r="I51" s="53"/>
      <c r="J51" s="53"/>
      <c r="K51" s="53"/>
      <c r="L51" s="53"/>
      <c r="M51" s="53"/>
      <c r="N51" s="53"/>
      <c r="O51" s="82"/>
      <c r="P51" s="82">
        <f>SUM($M$13:M51)</f>
        <v>54.29189999999999</v>
      </c>
      <c r="Q51" s="82">
        <f>IF((SUM($N$13:N51)-SUM($O$13:O51))&lt;0,"--",SUM($N$13:N51)-SUM($O$13:O51))</f>
        <v>169.12439999999998</v>
      </c>
      <c r="R51" s="82" t="str">
        <f>IF((SUM($O$13:O51)-SUM($N$13:N51))&lt;0,"--",SUM($O$13:O51)-SUM($N$13:N51))</f>
        <v>--</v>
      </c>
    </row>
    <row r="52" spans="1:18" ht="7.5" customHeight="1">
      <c r="A52" s="57"/>
      <c r="B52" s="51"/>
      <c r="C52" s="51"/>
      <c r="D52" s="53"/>
      <c r="E52" s="53"/>
      <c r="F52" s="52">
        <f>(D51+D53)/2</f>
        <v>0.325</v>
      </c>
      <c r="G52" s="52">
        <f>(E51+E53)/2</f>
        <v>0.075</v>
      </c>
      <c r="H52" s="52">
        <f>IF((B53-B51)&lt;0,(B53-B51+1000),(B53-B51))</f>
        <v>20</v>
      </c>
      <c r="I52" s="52">
        <f>F52*H52</f>
        <v>6.5</v>
      </c>
      <c r="J52" s="52">
        <f>G52*H52</f>
        <v>1.5</v>
      </c>
      <c r="K52" s="52">
        <f>I52*0.8</f>
        <v>5.2</v>
      </c>
      <c r="L52" s="52">
        <f>MIN(J52,K52)</f>
        <v>1.5</v>
      </c>
      <c r="M52" s="52">
        <f>I52-K52</f>
        <v>1.2999999999999998</v>
      </c>
      <c r="N52" s="52">
        <f>K52-L52</f>
        <v>3.7</v>
      </c>
      <c r="O52" s="82">
        <f>J52-L52</f>
        <v>0</v>
      </c>
      <c r="P52" s="82"/>
      <c r="Q52" s="82"/>
      <c r="R52" s="82"/>
    </row>
    <row r="53" spans="1:18" ht="7.5" customHeight="1">
      <c r="A53" s="35"/>
      <c r="B53" s="50">
        <v>380</v>
      </c>
      <c r="C53" s="50"/>
      <c r="D53" s="52">
        <v>0.11</v>
      </c>
      <c r="E53" s="52">
        <v>0.04</v>
      </c>
      <c r="F53" s="53"/>
      <c r="G53" s="53"/>
      <c r="H53" s="53"/>
      <c r="I53" s="53"/>
      <c r="J53" s="53"/>
      <c r="K53" s="53"/>
      <c r="L53" s="53"/>
      <c r="M53" s="53"/>
      <c r="N53" s="53"/>
      <c r="O53" s="82"/>
      <c r="P53" s="82">
        <f>SUM($M$13:M53)</f>
        <v>55.59189999999999</v>
      </c>
      <c r="Q53" s="82">
        <f>IF((SUM($N$13:N53)-SUM($O$13:O53))&lt;0,"--",SUM($N$13:N53)-SUM($O$13:O53))</f>
        <v>172.82439999999997</v>
      </c>
      <c r="R53" s="82" t="str">
        <f>IF((SUM($O$13:O53)-SUM($N$13:N53))&lt;0,"--",SUM($O$13:O53)-SUM($N$13:N53))</f>
        <v>--</v>
      </c>
    </row>
    <row r="54" spans="1:18" ht="7.5" customHeight="1">
      <c r="A54" s="41"/>
      <c r="B54" s="51"/>
      <c r="C54" s="51"/>
      <c r="D54" s="53"/>
      <c r="E54" s="53"/>
      <c r="F54" s="52">
        <f>(D53+D55)/2</f>
        <v>0.25</v>
      </c>
      <c r="G54" s="52">
        <f>(E53+E55)/2</f>
        <v>0.065</v>
      </c>
      <c r="H54" s="52">
        <f>IF((B55-B53)&lt;0,(B55-B53+1000),(B55-B53))</f>
        <v>20</v>
      </c>
      <c r="I54" s="52">
        <f>F54*H54</f>
        <v>5</v>
      </c>
      <c r="J54" s="52">
        <f>G54*H54</f>
        <v>1.3</v>
      </c>
      <c r="K54" s="52">
        <f>I54*0.8</f>
        <v>4</v>
      </c>
      <c r="L54" s="52">
        <f>MIN(J54,K54)</f>
        <v>1.3</v>
      </c>
      <c r="M54" s="52">
        <f>I54-K54</f>
        <v>1</v>
      </c>
      <c r="N54" s="52">
        <f>K54-L54</f>
        <v>2.7</v>
      </c>
      <c r="O54" s="82">
        <f>J54-L54</f>
        <v>0</v>
      </c>
      <c r="P54" s="82"/>
      <c r="Q54" s="82"/>
      <c r="R54" s="82"/>
    </row>
    <row r="55" spans="1:18" ht="7.5" customHeight="1">
      <c r="A55" s="35"/>
      <c r="B55" s="50">
        <v>400</v>
      </c>
      <c r="C55" s="50"/>
      <c r="D55" s="52">
        <v>0.39</v>
      </c>
      <c r="E55" s="52">
        <v>0.09</v>
      </c>
      <c r="F55" s="53"/>
      <c r="G55" s="53"/>
      <c r="H55" s="53"/>
      <c r="I55" s="53"/>
      <c r="J55" s="53"/>
      <c r="K55" s="53"/>
      <c r="L55" s="53"/>
      <c r="M55" s="53"/>
      <c r="N55" s="53"/>
      <c r="O55" s="82"/>
      <c r="P55" s="82">
        <f>SUM($M$13:M55)</f>
        <v>56.59189999999999</v>
      </c>
      <c r="Q55" s="82">
        <f>IF((SUM($N$13:N55)-SUM($O$13:O55))&lt;0,"--",SUM($N$13:N55)-SUM($O$13:O55))</f>
        <v>175.52439999999996</v>
      </c>
      <c r="R55" s="82" t="str">
        <f>IF((SUM($O$13:O55)-SUM($N$13:N55))&lt;0,"--",SUM($O$13:O55)-SUM($N$13:N55))</f>
        <v>--</v>
      </c>
    </row>
    <row r="56" spans="1:18" ht="7.5" customHeight="1">
      <c r="A56" s="41"/>
      <c r="B56" s="51"/>
      <c r="C56" s="51"/>
      <c r="D56" s="53"/>
      <c r="E56" s="53"/>
      <c r="F56" s="52">
        <f>(D55+D57)/2</f>
        <v>0.495</v>
      </c>
      <c r="G56" s="52">
        <f>(E55+E57)/2</f>
        <v>0.615</v>
      </c>
      <c r="H56" s="52">
        <f>IF((B57-B55)&lt;0,(B57-B55+1000),(B57-B55))</f>
        <v>20</v>
      </c>
      <c r="I56" s="52">
        <f>F56*H56</f>
        <v>9.9</v>
      </c>
      <c r="J56" s="52">
        <f>G56*H56</f>
        <v>12.3</v>
      </c>
      <c r="K56" s="52">
        <f>I56*0.8</f>
        <v>7.920000000000001</v>
      </c>
      <c r="L56" s="52">
        <f>MIN(J56,K56)</f>
        <v>7.920000000000001</v>
      </c>
      <c r="M56" s="52">
        <f>I56-K56</f>
        <v>1.9799999999999995</v>
      </c>
      <c r="N56" s="52">
        <f>K56-L56</f>
        <v>0</v>
      </c>
      <c r="O56" s="82">
        <f>J56-L56</f>
        <v>4.38</v>
      </c>
      <c r="P56" s="82"/>
      <c r="Q56" s="82"/>
      <c r="R56" s="82"/>
    </row>
    <row r="57" spans="1:18" ht="7.5" customHeight="1">
      <c r="A57" s="35"/>
      <c r="B57" s="50">
        <v>420</v>
      </c>
      <c r="C57" s="50"/>
      <c r="D57" s="52">
        <v>0.6</v>
      </c>
      <c r="E57" s="52">
        <v>1.14</v>
      </c>
      <c r="F57" s="53"/>
      <c r="G57" s="53"/>
      <c r="H57" s="53"/>
      <c r="I57" s="53"/>
      <c r="J57" s="53"/>
      <c r="K57" s="53"/>
      <c r="L57" s="53"/>
      <c r="M57" s="53"/>
      <c r="N57" s="53"/>
      <c r="O57" s="82"/>
      <c r="P57" s="82">
        <f>SUM($M$13:M57)</f>
        <v>58.571899999999985</v>
      </c>
      <c r="Q57" s="82">
        <f>IF((SUM($N$13:N57)-SUM($O$13:O57))&lt;0,"--",SUM($N$13:N57)-SUM($O$13:O57))</f>
        <v>171.14439999999996</v>
      </c>
      <c r="R57" s="82" t="str">
        <f>IF((SUM($O$13:O57)-SUM($N$13:N57))&lt;0,"--",SUM($O$13:O57)-SUM($N$13:N57))</f>
        <v>--</v>
      </c>
    </row>
    <row r="58" spans="1:18" ht="7.5" customHeight="1">
      <c r="A58" s="41"/>
      <c r="B58" s="51"/>
      <c r="C58" s="51"/>
      <c r="D58" s="53"/>
      <c r="E58" s="53"/>
      <c r="F58" s="52">
        <f>(D57+D59)/2</f>
        <v>0.47</v>
      </c>
      <c r="G58" s="52">
        <f>(E57+E59)/2</f>
        <v>0.94</v>
      </c>
      <c r="H58" s="52">
        <f>IF((B59-B57)&lt;0,(B59-B57+1000),(B59-B57))</f>
        <v>20</v>
      </c>
      <c r="I58" s="52">
        <f>F58*H58</f>
        <v>9.399999999999999</v>
      </c>
      <c r="J58" s="52">
        <f>G58*H58</f>
        <v>18.799999999999997</v>
      </c>
      <c r="K58" s="52">
        <f>I58*0.8</f>
        <v>7.52</v>
      </c>
      <c r="L58" s="52">
        <f>MIN(J58,K58)</f>
        <v>7.52</v>
      </c>
      <c r="M58" s="52">
        <f>I58-K58</f>
        <v>1.879999999999999</v>
      </c>
      <c r="N58" s="52">
        <f>K58-L58</f>
        <v>0</v>
      </c>
      <c r="O58" s="82">
        <f>J58-L58</f>
        <v>11.279999999999998</v>
      </c>
      <c r="P58" s="82"/>
      <c r="Q58" s="82"/>
      <c r="R58" s="82"/>
    </row>
    <row r="59" spans="1:18" ht="7.5" customHeight="1">
      <c r="A59" s="35"/>
      <c r="B59" s="50">
        <v>440</v>
      </c>
      <c r="C59" s="50"/>
      <c r="D59" s="52">
        <v>0.34</v>
      </c>
      <c r="E59" s="52">
        <v>0.74</v>
      </c>
      <c r="F59" s="53"/>
      <c r="G59" s="53"/>
      <c r="H59" s="53"/>
      <c r="I59" s="53"/>
      <c r="J59" s="53"/>
      <c r="K59" s="53"/>
      <c r="L59" s="53"/>
      <c r="M59" s="53"/>
      <c r="N59" s="53"/>
      <c r="O59" s="82"/>
      <c r="P59" s="82">
        <f>SUM($M$13:M59)</f>
        <v>60.45189999999998</v>
      </c>
      <c r="Q59" s="82">
        <f>IF((SUM($N$13:N59)-SUM($O$13:O59))&lt;0,"--",SUM($N$13:N59)-SUM($O$13:O59))</f>
        <v>159.86439999999996</v>
      </c>
      <c r="R59" s="82" t="str">
        <f>IF((SUM($O$13:O59)-SUM($N$13:N59))&lt;0,"--",SUM($O$13:O59)-SUM($N$13:N59))</f>
        <v>--</v>
      </c>
    </row>
    <row r="60" spans="1:18" ht="7.5" customHeight="1">
      <c r="A60" s="41"/>
      <c r="B60" s="51"/>
      <c r="C60" s="51"/>
      <c r="D60" s="53"/>
      <c r="E60" s="53"/>
      <c r="F60" s="52">
        <f>(D59+D61)/2</f>
        <v>0.39</v>
      </c>
      <c r="G60" s="52">
        <f>(E59+E61)/2</f>
        <v>0.445</v>
      </c>
      <c r="H60" s="52">
        <f>IF((B61-B59)&lt;0,(B61-B59+1000),(B61-B59))</f>
        <v>20</v>
      </c>
      <c r="I60" s="52">
        <f>F60*H60</f>
        <v>7.800000000000001</v>
      </c>
      <c r="J60" s="52">
        <f>G60*H60</f>
        <v>8.9</v>
      </c>
      <c r="K60" s="52">
        <f>I60*0.8</f>
        <v>6.240000000000001</v>
      </c>
      <c r="L60" s="52">
        <f>MIN(J60,K60)</f>
        <v>6.240000000000001</v>
      </c>
      <c r="M60" s="52">
        <f>I60-K60</f>
        <v>1.5599999999999996</v>
      </c>
      <c r="N60" s="52">
        <f>K60-L60</f>
        <v>0</v>
      </c>
      <c r="O60" s="82">
        <f>J60-L60</f>
        <v>2.6599999999999993</v>
      </c>
      <c r="P60" s="82"/>
      <c r="Q60" s="82"/>
      <c r="R60" s="82"/>
    </row>
    <row r="61" spans="1:18" ht="7.5" customHeight="1">
      <c r="A61" s="35"/>
      <c r="B61" s="50">
        <v>460</v>
      </c>
      <c r="C61" s="50"/>
      <c r="D61" s="52">
        <v>0.44</v>
      </c>
      <c r="E61" s="52">
        <v>0.15</v>
      </c>
      <c r="F61" s="53"/>
      <c r="G61" s="53"/>
      <c r="H61" s="53"/>
      <c r="I61" s="53"/>
      <c r="J61" s="53"/>
      <c r="K61" s="53"/>
      <c r="L61" s="53"/>
      <c r="M61" s="53"/>
      <c r="N61" s="53"/>
      <c r="O61" s="82"/>
      <c r="P61" s="82">
        <f>SUM($M$13:M61)</f>
        <v>62.01189999999998</v>
      </c>
      <c r="Q61" s="82">
        <f>IF((SUM($N$13:N61)-SUM($O$13:O61))&lt;0,"--",SUM($N$13:N61)-SUM($O$13:O61))</f>
        <v>157.20439999999996</v>
      </c>
      <c r="R61" s="82" t="str">
        <f>IF((SUM($O$13:O61)-SUM($N$13:N61))&lt;0,"--",SUM($O$13:O61)-SUM($N$13:N61))</f>
        <v>--</v>
      </c>
    </row>
    <row r="62" spans="1:18" ht="7.5" customHeight="1">
      <c r="A62" s="41"/>
      <c r="B62" s="51"/>
      <c r="C62" s="51"/>
      <c r="D62" s="53"/>
      <c r="E62" s="53"/>
      <c r="F62" s="52">
        <f>(D61+D63)/2</f>
        <v>0.43</v>
      </c>
      <c r="G62" s="52">
        <f>(E61+E63)/2</f>
        <v>0.095</v>
      </c>
      <c r="H62" s="52">
        <f>IF((B63-B61)&lt;0,(B63-B61+1000),(B63-B61))</f>
        <v>20</v>
      </c>
      <c r="I62" s="52">
        <f>F62*H62</f>
        <v>8.6</v>
      </c>
      <c r="J62" s="52">
        <f>G62*H62</f>
        <v>1.9</v>
      </c>
      <c r="K62" s="52">
        <f>I62*0.8</f>
        <v>6.88</v>
      </c>
      <c r="L62" s="52">
        <f>MIN(J62,K62)</f>
        <v>1.9</v>
      </c>
      <c r="M62" s="52">
        <f>I62-K62</f>
        <v>1.7199999999999998</v>
      </c>
      <c r="N62" s="52">
        <f>K62-L62</f>
        <v>4.98</v>
      </c>
      <c r="O62" s="82">
        <f>J62-L62</f>
        <v>0</v>
      </c>
      <c r="P62" s="82"/>
      <c r="Q62" s="82"/>
      <c r="R62" s="82"/>
    </row>
    <row r="63" spans="1:18" ht="7.5" customHeight="1">
      <c r="A63" s="56"/>
      <c r="B63" s="50">
        <v>480</v>
      </c>
      <c r="C63" s="50"/>
      <c r="D63" s="52">
        <v>0.42</v>
      </c>
      <c r="E63" s="52">
        <v>0.04</v>
      </c>
      <c r="F63" s="53"/>
      <c r="G63" s="53"/>
      <c r="H63" s="53"/>
      <c r="I63" s="53"/>
      <c r="J63" s="53"/>
      <c r="K63" s="53"/>
      <c r="L63" s="53"/>
      <c r="M63" s="53"/>
      <c r="N63" s="53"/>
      <c r="O63" s="82"/>
      <c r="P63" s="82">
        <f>SUM($M$13:M63)</f>
        <v>63.73189999999998</v>
      </c>
      <c r="Q63" s="82">
        <f>IF((SUM($N$13:N63)-SUM($O$13:O63))&lt;0,"--",SUM($N$13:N63)-SUM($O$13:O63))</f>
        <v>162.18439999999995</v>
      </c>
      <c r="R63" s="82" t="str">
        <f>IF((SUM($O$13:O63)-SUM($N$13:N63))&lt;0,"--",SUM($O$13:O63)-SUM($N$13:N63))</f>
        <v>--</v>
      </c>
    </row>
    <row r="64" spans="1:18" ht="7.5" customHeight="1">
      <c r="A64" s="57"/>
      <c r="B64" s="51"/>
      <c r="C64" s="51"/>
      <c r="D64" s="53"/>
      <c r="E64" s="53"/>
      <c r="F64" s="52">
        <f>(D63+D65)/2</f>
        <v>0.32</v>
      </c>
      <c r="G64" s="52">
        <f>(E63+E65)/2</f>
        <v>0.11</v>
      </c>
      <c r="H64" s="52">
        <f>IF((B65-B63)&lt;0,(B65-B63+1000),(B65-B63))</f>
        <v>20</v>
      </c>
      <c r="I64" s="52">
        <f>F64*H64</f>
        <v>6.4</v>
      </c>
      <c r="J64" s="52">
        <f>G64*H64</f>
        <v>2.2</v>
      </c>
      <c r="K64" s="52">
        <f>I64*0.8</f>
        <v>5.120000000000001</v>
      </c>
      <c r="L64" s="52">
        <f>MIN(J64,K64)</f>
        <v>2.2</v>
      </c>
      <c r="M64" s="52">
        <f>I64-K64</f>
        <v>1.2799999999999994</v>
      </c>
      <c r="N64" s="52">
        <f>K64-L64</f>
        <v>2.920000000000001</v>
      </c>
      <c r="O64" s="82">
        <f>J64-L64</f>
        <v>0</v>
      </c>
      <c r="P64" s="82"/>
      <c r="Q64" s="82"/>
      <c r="R64" s="82"/>
    </row>
    <row r="65" spans="1:18" ht="7.5" customHeight="1">
      <c r="A65" s="56"/>
      <c r="B65" s="50">
        <v>500</v>
      </c>
      <c r="C65" s="50"/>
      <c r="D65" s="52">
        <v>0.22</v>
      </c>
      <c r="E65" s="52">
        <v>0.18</v>
      </c>
      <c r="F65" s="53"/>
      <c r="G65" s="53"/>
      <c r="H65" s="53"/>
      <c r="I65" s="53"/>
      <c r="J65" s="53"/>
      <c r="K65" s="53"/>
      <c r="L65" s="53"/>
      <c r="M65" s="53"/>
      <c r="N65" s="53"/>
      <c r="O65" s="82"/>
      <c r="P65" s="82">
        <f>SUM($M$13:M65)</f>
        <v>65.01189999999998</v>
      </c>
      <c r="Q65" s="82">
        <f>IF((SUM($N$13:N65)-SUM($O$13:O65))&lt;0,"--",SUM($N$13:N65)-SUM($O$13:O65))</f>
        <v>165.10439999999994</v>
      </c>
      <c r="R65" s="82" t="str">
        <f>IF((SUM($O$13:O65)-SUM($N$13:N65))&lt;0,"--",SUM($O$13:O65)-SUM($N$13:N65))</f>
        <v>--</v>
      </c>
    </row>
    <row r="66" spans="1:18" ht="7.5" customHeight="1">
      <c r="A66" s="57"/>
      <c r="B66" s="51"/>
      <c r="C66" s="51"/>
      <c r="D66" s="53"/>
      <c r="E66" s="53"/>
      <c r="F66" s="52">
        <f>(D65+D67)/2</f>
        <v>0.31</v>
      </c>
      <c r="G66" s="52">
        <f>(E65+E67)/2</f>
        <v>0.09</v>
      </c>
      <c r="H66" s="52">
        <f>IF((B67-B65)&lt;0,(B67-B65+1000),(B67-B65))</f>
        <v>20</v>
      </c>
      <c r="I66" s="52">
        <f>F66*H66</f>
        <v>6.2</v>
      </c>
      <c r="J66" s="52">
        <f>G66*H66</f>
        <v>1.7999999999999998</v>
      </c>
      <c r="K66" s="52">
        <f>I66*0.8</f>
        <v>4.960000000000001</v>
      </c>
      <c r="L66" s="52">
        <f>MIN(J66,K66)</f>
        <v>1.7999999999999998</v>
      </c>
      <c r="M66" s="52">
        <f>I66-K66</f>
        <v>1.2399999999999993</v>
      </c>
      <c r="N66" s="52">
        <f>K66-L66</f>
        <v>3.160000000000001</v>
      </c>
      <c r="O66" s="82">
        <f>J66-L66</f>
        <v>0</v>
      </c>
      <c r="P66" s="82"/>
      <c r="Q66" s="82"/>
      <c r="R66" s="82"/>
    </row>
    <row r="67" spans="1:18" ht="7.5" customHeight="1">
      <c r="A67" s="35"/>
      <c r="B67" s="50">
        <v>520</v>
      </c>
      <c r="C67" s="50"/>
      <c r="D67" s="52">
        <v>0.4</v>
      </c>
      <c r="E67" s="52">
        <v>0</v>
      </c>
      <c r="F67" s="53"/>
      <c r="G67" s="53"/>
      <c r="H67" s="53"/>
      <c r="I67" s="53"/>
      <c r="J67" s="53"/>
      <c r="K67" s="53"/>
      <c r="L67" s="53"/>
      <c r="M67" s="53"/>
      <c r="N67" s="53"/>
      <c r="O67" s="82"/>
      <c r="P67" s="82">
        <f>SUM($M$13:M67)</f>
        <v>66.25189999999998</v>
      </c>
      <c r="Q67" s="82">
        <f>IF((SUM($N$13:N67)-SUM($O$13:O67))&lt;0,"--",SUM($N$13:N67)-SUM($O$13:O67))</f>
        <v>168.26439999999994</v>
      </c>
      <c r="R67" s="82" t="str">
        <f>IF((SUM($O$13:O67)-SUM($N$13:N67))&lt;0,"--",SUM($O$13:O67)-SUM($N$13:N67))</f>
        <v>--</v>
      </c>
    </row>
    <row r="68" spans="1:18" ht="7.5" customHeight="1">
      <c r="A68" s="41"/>
      <c r="B68" s="51"/>
      <c r="C68" s="51"/>
      <c r="D68" s="53"/>
      <c r="E68" s="53"/>
      <c r="F68" s="52">
        <f>(D67+D69)/2</f>
        <v>0.365</v>
      </c>
      <c r="G68" s="52">
        <f>(E67+E69)/2</f>
        <v>0</v>
      </c>
      <c r="H68" s="52">
        <f>IF((B69-B67)&lt;0,(B69-B67+1000),(B69-B67))</f>
        <v>20</v>
      </c>
      <c r="I68" s="52">
        <f>F68*H68</f>
        <v>7.3</v>
      </c>
      <c r="J68" s="52">
        <f>G68*H68</f>
        <v>0</v>
      </c>
      <c r="K68" s="52">
        <f>I68*0.8</f>
        <v>5.84</v>
      </c>
      <c r="L68" s="52">
        <f>MIN(J68,K68)</f>
        <v>0</v>
      </c>
      <c r="M68" s="52">
        <f>I68-K68</f>
        <v>1.46</v>
      </c>
      <c r="N68" s="52">
        <f>K68-L68</f>
        <v>5.84</v>
      </c>
      <c r="O68" s="82">
        <f>J68-L68</f>
        <v>0</v>
      </c>
      <c r="P68" s="82"/>
      <c r="Q68" s="82"/>
      <c r="R68" s="82"/>
    </row>
    <row r="69" spans="1:18" ht="7.5" customHeight="1">
      <c r="A69" s="35"/>
      <c r="B69" s="50">
        <v>540</v>
      </c>
      <c r="C69" s="50"/>
      <c r="D69" s="52">
        <v>0.33</v>
      </c>
      <c r="E69" s="52">
        <v>0</v>
      </c>
      <c r="F69" s="53"/>
      <c r="G69" s="53"/>
      <c r="H69" s="53"/>
      <c r="I69" s="53"/>
      <c r="J69" s="53"/>
      <c r="K69" s="53"/>
      <c r="L69" s="53"/>
      <c r="M69" s="53"/>
      <c r="N69" s="53"/>
      <c r="O69" s="82"/>
      <c r="P69" s="82">
        <f>SUM($M$13:M69)</f>
        <v>67.71189999999997</v>
      </c>
      <c r="Q69" s="82">
        <f>IF((SUM($N$13:N69)-SUM($O$13:O69))&lt;0,"--",SUM($N$13:N69)-SUM($O$13:O69))</f>
        <v>174.10439999999994</v>
      </c>
      <c r="R69" s="82" t="str">
        <f>IF((SUM($O$13:O69)-SUM($N$13:N69))&lt;0,"--",SUM($O$13:O69)-SUM($N$13:N69))</f>
        <v>--</v>
      </c>
    </row>
    <row r="70" spans="1:18" ht="7.5" customHeight="1">
      <c r="A70" s="41"/>
      <c r="B70" s="51"/>
      <c r="C70" s="51"/>
      <c r="D70" s="53"/>
      <c r="E70" s="53"/>
      <c r="F70" s="52">
        <f>(D69+D71)/2</f>
        <v>0.44000000000000006</v>
      </c>
      <c r="G70" s="52">
        <f>(E69+E71)/2</f>
        <v>0</v>
      </c>
      <c r="H70" s="52">
        <f>IF((B71-B69)&lt;0,(B71-B69+1000),(B71-B69))</f>
        <v>20</v>
      </c>
      <c r="I70" s="52">
        <f>F70*H70</f>
        <v>8.8</v>
      </c>
      <c r="J70" s="52">
        <f>G70*H70</f>
        <v>0</v>
      </c>
      <c r="K70" s="52">
        <f>I70*0.8</f>
        <v>7.040000000000001</v>
      </c>
      <c r="L70" s="52">
        <f>MIN(J70,K70)</f>
        <v>0</v>
      </c>
      <c r="M70" s="52">
        <f>I70-K70</f>
        <v>1.7599999999999998</v>
      </c>
      <c r="N70" s="52">
        <f>K70-L70</f>
        <v>7.040000000000001</v>
      </c>
      <c r="O70" s="82">
        <f>J70-L70</f>
        <v>0</v>
      </c>
      <c r="P70" s="82"/>
      <c r="Q70" s="82"/>
      <c r="R70" s="82"/>
    </row>
    <row r="71" spans="1:18" ht="7.5" customHeight="1">
      <c r="A71" s="35"/>
      <c r="B71" s="50">
        <v>560</v>
      </c>
      <c r="C71" s="50"/>
      <c r="D71" s="52">
        <v>0.55</v>
      </c>
      <c r="E71" s="52">
        <v>0</v>
      </c>
      <c r="F71" s="53"/>
      <c r="G71" s="53"/>
      <c r="H71" s="53"/>
      <c r="I71" s="53"/>
      <c r="J71" s="53"/>
      <c r="K71" s="53"/>
      <c r="L71" s="53"/>
      <c r="M71" s="53"/>
      <c r="N71" s="53"/>
      <c r="O71" s="82"/>
      <c r="P71" s="82">
        <f>SUM($M$13:M71)</f>
        <v>69.47189999999998</v>
      </c>
      <c r="Q71" s="82">
        <f>IF((SUM($N$13:N71)-SUM($O$13:O71))&lt;0,"--",SUM($N$13:N71)-SUM($O$13:O71))</f>
        <v>181.14439999999993</v>
      </c>
      <c r="R71" s="82" t="str">
        <f>IF((SUM($O$13:O71)-SUM($N$13:N71))&lt;0,"--",SUM($O$13:O71)-SUM($N$13:N71))</f>
        <v>--</v>
      </c>
    </row>
    <row r="72" spans="1:18" ht="7.5" customHeight="1">
      <c r="A72" s="41"/>
      <c r="B72" s="51"/>
      <c r="C72" s="51"/>
      <c r="D72" s="53"/>
      <c r="E72" s="53"/>
      <c r="F72" s="52">
        <f>(D71+D73)/2</f>
        <v>0.455</v>
      </c>
      <c r="G72" s="52">
        <f>(E71+E73)/2</f>
        <v>0</v>
      </c>
      <c r="H72" s="52">
        <f>IF((B73-B71)&lt;0,(B73-B71+1000),(B73-B71))</f>
        <v>20</v>
      </c>
      <c r="I72" s="52">
        <f>F72*H72</f>
        <v>9.1</v>
      </c>
      <c r="J72" s="52">
        <f>G72*H72</f>
        <v>0</v>
      </c>
      <c r="K72" s="52">
        <f>I72*0.8</f>
        <v>7.28</v>
      </c>
      <c r="L72" s="52">
        <f>MIN(J72,K72)</f>
        <v>0</v>
      </c>
      <c r="M72" s="52">
        <f>I72-K72</f>
        <v>1.8199999999999994</v>
      </c>
      <c r="N72" s="52">
        <f>K72-L72</f>
        <v>7.28</v>
      </c>
      <c r="O72" s="82">
        <f>J72-L72</f>
        <v>0</v>
      </c>
      <c r="P72" s="82"/>
      <c r="Q72" s="82"/>
      <c r="R72" s="82"/>
    </row>
    <row r="73" spans="1:18" ht="7.5" customHeight="1">
      <c r="A73" s="39"/>
      <c r="B73" s="50">
        <v>580</v>
      </c>
      <c r="C73" s="23"/>
      <c r="D73" s="52">
        <v>0.36</v>
      </c>
      <c r="E73" s="52">
        <v>0</v>
      </c>
      <c r="F73" s="49"/>
      <c r="G73" s="53"/>
      <c r="H73" s="53"/>
      <c r="I73" s="53"/>
      <c r="J73" s="53"/>
      <c r="K73" s="53"/>
      <c r="L73" s="53"/>
      <c r="M73" s="53"/>
      <c r="N73" s="53"/>
      <c r="O73" s="83"/>
      <c r="P73" s="52">
        <f>SUM($M$13:M73)</f>
        <v>71.29189999999997</v>
      </c>
      <c r="Q73" s="52">
        <f>IF((SUM($N$13:N73)-SUM($O$13:O73))&lt;0,"--",SUM($N$13:N73)-SUM($O$13:O73))</f>
        <v>188.42439999999993</v>
      </c>
      <c r="R73" s="52" t="str">
        <f>IF((SUM($O$13:O73)-SUM($N$13:N73))&lt;0,"--",SUM($O$13:O73)-SUM($N$13:N73))</f>
        <v>--</v>
      </c>
    </row>
    <row r="74" spans="1:18" ht="6.75" customHeight="1">
      <c r="A74" s="39"/>
      <c r="B74" s="51"/>
      <c r="C74" s="23"/>
      <c r="D74" s="53"/>
      <c r="E74" s="53"/>
      <c r="F74" s="52">
        <f>(D73+D75)/2</f>
        <v>0.865</v>
      </c>
      <c r="G74" s="52">
        <f>(E73+E75)/2</f>
        <v>0.095</v>
      </c>
      <c r="H74" s="52">
        <f>IF((B75-B73)&lt;0,(B75-B73+1000),(B75-B73))</f>
        <v>20</v>
      </c>
      <c r="I74" s="52">
        <f>F74*H74</f>
        <v>17.3</v>
      </c>
      <c r="J74" s="52">
        <f>G74*H74</f>
        <v>1.9</v>
      </c>
      <c r="K74" s="52">
        <f>I74*0.8</f>
        <v>13.840000000000002</v>
      </c>
      <c r="L74" s="52">
        <f>MIN(J74,K74)</f>
        <v>1.9</v>
      </c>
      <c r="M74" s="52">
        <f>I74-K74</f>
        <v>3.459999999999999</v>
      </c>
      <c r="N74" s="52">
        <f>K74-L74</f>
        <v>11.940000000000001</v>
      </c>
      <c r="O74" s="82">
        <f>J74-L74</f>
        <v>0</v>
      </c>
      <c r="P74" s="53"/>
      <c r="Q74" s="53"/>
      <c r="R74" s="53"/>
    </row>
    <row r="75" spans="1:18" ht="6.75" customHeight="1">
      <c r="A75" s="39"/>
      <c r="B75" s="84">
        <v>600</v>
      </c>
      <c r="C75" s="23"/>
      <c r="D75" s="82">
        <v>1.37</v>
      </c>
      <c r="E75" s="82">
        <v>0.19</v>
      </c>
      <c r="F75" s="49"/>
      <c r="G75" s="53"/>
      <c r="H75" s="53"/>
      <c r="I75" s="53"/>
      <c r="J75" s="53"/>
      <c r="K75" s="53"/>
      <c r="L75" s="53"/>
      <c r="M75" s="53"/>
      <c r="N75" s="53"/>
      <c r="O75" s="83"/>
      <c r="P75" s="52">
        <f>SUM($M$13:M75)</f>
        <v>74.75189999999996</v>
      </c>
      <c r="Q75" s="52">
        <f>IF((SUM($N$13:N75)-SUM($O$13:O75))&lt;0,"--",SUM($N$13:N75)-SUM($O$13:O75))</f>
        <v>200.36439999999993</v>
      </c>
      <c r="R75" s="52" t="str">
        <f>IF((SUM($O$13:O75)-SUM($N$13:N75))&lt;0,"--",SUM($O$13:O75)-SUM($N$13:N75))</f>
        <v>--</v>
      </c>
    </row>
    <row r="76" spans="1:18" ht="8.25" customHeight="1">
      <c r="A76" s="39"/>
      <c r="B76" s="84"/>
      <c r="C76" s="23"/>
      <c r="D76" s="82"/>
      <c r="E76" s="82"/>
      <c r="F76" s="52">
        <f>(D75+D77)/2</f>
        <v>0.7550000000000001</v>
      </c>
      <c r="G76" s="52">
        <f>(E75+E77)/2</f>
        <v>0.16999999999999998</v>
      </c>
      <c r="H76" s="52">
        <f>IF((B77-B75)&lt;0,(B77-B75+1000),(B77-B75))</f>
        <v>20</v>
      </c>
      <c r="I76" s="52">
        <f>F76*H76</f>
        <v>15.100000000000001</v>
      </c>
      <c r="J76" s="52">
        <f>G76*H76</f>
        <v>3.3999999999999995</v>
      </c>
      <c r="K76" s="52">
        <f>I76*0.8</f>
        <v>12.080000000000002</v>
      </c>
      <c r="L76" s="52">
        <f>MIN(J76,K76)</f>
        <v>3.3999999999999995</v>
      </c>
      <c r="M76" s="52">
        <f>I76-K76</f>
        <v>3.0199999999999996</v>
      </c>
      <c r="N76" s="52">
        <f>K76-L76</f>
        <v>8.680000000000003</v>
      </c>
      <c r="O76" s="82">
        <f>J76-L76</f>
        <v>0</v>
      </c>
      <c r="P76" s="53"/>
      <c r="Q76" s="53"/>
      <c r="R76" s="53"/>
    </row>
    <row r="77" spans="1:18" ht="6.75" customHeight="1">
      <c r="A77" s="39"/>
      <c r="B77" s="84">
        <v>620</v>
      </c>
      <c r="C77" s="23"/>
      <c r="D77" s="82">
        <v>0.14</v>
      </c>
      <c r="E77" s="82">
        <v>0.15</v>
      </c>
      <c r="F77" s="49"/>
      <c r="G77" s="53"/>
      <c r="H77" s="53"/>
      <c r="I77" s="53"/>
      <c r="J77" s="53"/>
      <c r="K77" s="53"/>
      <c r="L77" s="53"/>
      <c r="M77" s="53"/>
      <c r="N77" s="53"/>
      <c r="O77" s="83"/>
      <c r="P77" s="52">
        <f>SUM($M$13:M77)</f>
        <v>77.77189999999996</v>
      </c>
      <c r="Q77" s="52">
        <f>IF((SUM($N$13:N77)-SUM($O$13:O77))&lt;0,"--",SUM($N$13:N77)-SUM($O$13:O77))</f>
        <v>209.04439999999994</v>
      </c>
      <c r="R77" s="52" t="str">
        <f>IF((SUM($O$13:O77)-SUM($N$13:N77))&lt;0,"--",SUM($O$13:O77)-SUM($N$13:N77))</f>
        <v>--</v>
      </c>
    </row>
    <row r="78" spans="1:18" ht="8.25" customHeight="1">
      <c r="A78" s="39"/>
      <c r="B78" s="84"/>
      <c r="C78" s="23"/>
      <c r="D78" s="82"/>
      <c r="E78" s="82"/>
      <c r="F78" s="52">
        <f>(D77+D79)/2</f>
        <v>3.4699999999999998</v>
      </c>
      <c r="G78" s="52">
        <f>(E77+E79)/2</f>
        <v>0.075</v>
      </c>
      <c r="H78" s="52">
        <f>IF((B79-B77)&lt;0,(B79-B77+1000),(B79-B77))</f>
        <v>20</v>
      </c>
      <c r="I78" s="52">
        <f>F78*H78</f>
        <v>69.39999999999999</v>
      </c>
      <c r="J78" s="52">
        <f>G78*H78</f>
        <v>1.5</v>
      </c>
      <c r="K78" s="52">
        <f>I78*0.8</f>
        <v>55.519999999999996</v>
      </c>
      <c r="L78" s="52">
        <f>MIN(J78,K78)</f>
        <v>1.5</v>
      </c>
      <c r="M78" s="52">
        <f>I78-K78</f>
        <v>13.879999999999995</v>
      </c>
      <c r="N78" s="52">
        <f>K78-L78</f>
        <v>54.019999999999996</v>
      </c>
      <c r="O78" s="82">
        <f>J78-L78</f>
        <v>0</v>
      </c>
      <c r="P78" s="53"/>
      <c r="Q78" s="53"/>
      <c r="R78" s="53"/>
    </row>
    <row r="79" spans="1:18" ht="7.5" customHeight="1">
      <c r="A79" s="39"/>
      <c r="B79" s="84">
        <v>640</v>
      </c>
      <c r="C79" s="23"/>
      <c r="D79" s="82">
        <v>6.8</v>
      </c>
      <c r="E79" s="82">
        <v>0</v>
      </c>
      <c r="F79" s="49"/>
      <c r="G79" s="53"/>
      <c r="H79" s="53"/>
      <c r="I79" s="53"/>
      <c r="J79" s="53"/>
      <c r="K79" s="53"/>
      <c r="L79" s="53"/>
      <c r="M79" s="53"/>
      <c r="N79" s="53"/>
      <c r="O79" s="83"/>
      <c r="P79" s="52">
        <f>SUM($M$13:M79)</f>
        <v>91.65189999999996</v>
      </c>
      <c r="Q79" s="52">
        <f>IF((SUM($N$13:N79)-SUM($O$13:O79))&lt;0,"--",SUM($N$13:N79)-SUM($O$13:O79))</f>
        <v>263.0643999999999</v>
      </c>
      <c r="R79" s="52" t="str">
        <f>IF((SUM($O$13:O79)-SUM($N$13:N79))&lt;0,"--",SUM($O$13:O79)-SUM($N$13:N79))</f>
        <v>--</v>
      </c>
    </row>
    <row r="80" spans="1:18" ht="6.75" customHeight="1">
      <c r="A80" s="39"/>
      <c r="B80" s="84"/>
      <c r="C80" s="23"/>
      <c r="D80" s="82"/>
      <c r="E80" s="82"/>
      <c r="F80" s="52">
        <f>(D79+D81)/2</f>
        <v>3.63</v>
      </c>
      <c r="G80" s="52">
        <f>(E79+E81)/2</f>
        <v>0.06</v>
      </c>
      <c r="H80" s="52">
        <f>IF((B81-B79)&lt;0,(B81-B79+1000),(B81-B79))</f>
        <v>20</v>
      </c>
      <c r="I80" s="52">
        <f>F80*H80</f>
        <v>72.6</v>
      </c>
      <c r="J80" s="52">
        <f>G80*H80</f>
        <v>1.2</v>
      </c>
      <c r="K80" s="52">
        <f>I80*0.8</f>
        <v>58.08</v>
      </c>
      <c r="L80" s="52">
        <f>MIN(J80,K80)</f>
        <v>1.2</v>
      </c>
      <c r="M80" s="52">
        <f>I80-K80</f>
        <v>14.519999999999996</v>
      </c>
      <c r="N80" s="52">
        <f>K80-L80</f>
        <v>56.879999999999995</v>
      </c>
      <c r="O80" s="82">
        <f>J80-L80</f>
        <v>0</v>
      </c>
      <c r="P80" s="53"/>
      <c r="Q80" s="53"/>
      <c r="R80" s="53"/>
    </row>
    <row r="81" spans="1:18" ht="9" customHeight="1">
      <c r="A81" s="39"/>
      <c r="B81" s="84">
        <v>660</v>
      </c>
      <c r="C81" s="23"/>
      <c r="D81" s="82">
        <v>0.46</v>
      </c>
      <c r="E81" s="82">
        <v>0.12</v>
      </c>
      <c r="F81" s="49"/>
      <c r="G81" s="53"/>
      <c r="H81" s="53"/>
      <c r="I81" s="53"/>
      <c r="J81" s="53"/>
      <c r="K81" s="53"/>
      <c r="L81" s="53"/>
      <c r="M81" s="53"/>
      <c r="N81" s="53"/>
      <c r="O81" s="83"/>
      <c r="P81" s="52">
        <f>SUM($M$13:M81)</f>
        <v>106.17189999999995</v>
      </c>
      <c r="Q81" s="52">
        <f>IF((SUM($N$13:N81)-SUM($O$13:O81))&lt;0,"--",SUM($N$13:N81)-SUM($O$13:O81))</f>
        <v>319.9443999999999</v>
      </c>
      <c r="R81" s="52" t="str">
        <f>IF((SUM($O$13:O81)-SUM($N$13:N81))&lt;0,"--",SUM($O$13:O81)-SUM($N$13:N81))</f>
        <v>--</v>
      </c>
    </row>
    <row r="82" spans="1:18" ht="6.75" customHeight="1">
      <c r="A82" s="39"/>
      <c r="B82" s="84"/>
      <c r="C82" s="23"/>
      <c r="D82" s="82"/>
      <c r="E82" s="82"/>
      <c r="F82" s="52">
        <f>(D81+D83)/2</f>
        <v>1.475</v>
      </c>
      <c r="G82" s="52">
        <f>(E81+E83)/2</f>
        <v>0.14</v>
      </c>
      <c r="H82" s="52">
        <f>IF((B83-B81)&lt;0,(B83-B81+1000),(B83-B81))</f>
        <v>20</v>
      </c>
      <c r="I82" s="52">
        <f>F82*H82</f>
        <v>29.5</v>
      </c>
      <c r="J82" s="52">
        <f>G82*H82</f>
        <v>2.8000000000000003</v>
      </c>
      <c r="K82" s="52">
        <f>I82*0.8</f>
        <v>23.6</v>
      </c>
      <c r="L82" s="52">
        <f>MIN(J82,K82)</f>
        <v>2.8000000000000003</v>
      </c>
      <c r="M82" s="52">
        <f>I82-K82</f>
        <v>5.899999999999999</v>
      </c>
      <c r="N82" s="52">
        <f>K82-L82</f>
        <v>20.8</v>
      </c>
      <c r="O82" s="82">
        <f>J82-L82</f>
        <v>0</v>
      </c>
      <c r="P82" s="53"/>
      <c r="Q82" s="53"/>
      <c r="R82" s="53"/>
    </row>
    <row r="83" spans="1:18" ht="7.5" customHeight="1">
      <c r="A83" s="39"/>
      <c r="B83" s="84">
        <v>680</v>
      </c>
      <c r="C83" s="23"/>
      <c r="D83" s="82">
        <v>2.49</v>
      </c>
      <c r="E83" s="82">
        <v>0.16</v>
      </c>
      <c r="F83" s="49"/>
      <c r="G83" s="53"/>
      <c r="H83" s="53"/>
      <c r="I83" s="53"/>
      <c r="J83" s="53"/>
      <c r="K83" s="53"/>
      <c r="L83" s="53"/>
      <c r="M83" s="53"/>
      <c r="N83" s="53"/>
      <c r="O83" s="83"/>
      <c r="P83" s="52">
        <f>SUM($M$13:M83)</f>
        <v>112.07189999999994</v>
      </c>
      <c r="Q83" s="52">
        <f>IF((SUM($N$13:N83)-SUM($O$13:O83))&lt;0,"--",SUM($N$13:N83)-SUM($O$13:O83))</f>
        <v>340.7443999999999</v>
      </c>
      <c r="R83" s="52" t="str">
        <f>IF((SUM($O$13:O83)-SUM($N$13:N83))&lt;0,"--",SUM($O$13:O83)-SUM($N$13:N83))</f>
        <v>--</v>
      </c>
    </row>
    <row r="84" spans="1:18" ht="7.5" customHeight="1">
      <c r="A84" s="39"/>
      <c r="B84" s="84"/>
      <c r="C84" s="23"/>
      <c r="D84" s="82"/>
      <c r="E84" s="82"/>
      <c r="F84" s="52">
        <f>(D83+D85)/2</f>
        <v>1.36</v>
      </c>
      <c r="G84" s="52">
        <f>(E83+E85)/2</f>
        <v>0.24</v>
      </c>
      <c r="H84" s="52">
        <f>IF((B85-B83)&lt;0,(B85-B83+1000),(B85-B83))</f>
        <v>20</v>
      </c>
      <c r="I84" s="52">
        <f>F84*H84</f>
        <v>27.200000000000003</v>
      </c>
      <c r="J84" s="52">
        <f>G84*H84</f>
        <v>4.8</v>
      </c>
      <c r="K84" s="52">
        <f>I84*0.8</f>
        <v>21.760000000000005</v>
      </c>
      <c r="L84" s="52">
        <f>MIN(J84,K84)</f>
        <v>4.8</v>
      </c>
      <c r="M84" s="52">
        <f>I84-K84</f>
        <v>5.439999999999998</v>
      </c>
      <c r="N84" s="52">
        <f>K84-L84</f>
        <v>16.960000000000004</v>
      </c>
      <c r="O84" s="82">
        <f>J84-L84</f>
        <v>0</v>
      </c>
      <c r="P84" s="53"/>
      <c r="Q84" s="53"/>
      <c r="R84" s="53"/>
    </row>
    <row r="85" spans="1:18" ht="7.5" customHeight="1">
      <c r="A85" s="39"/>
      <c r="B85" s="84">
        <v>700</v>
      </c>
      <c r="C85" s="23"/>
      <c r="D85" s="82">
        <v>0.23</v>
      </c>
      <c r="E85" s="82">
        <v>0.32</v>
      </c>
      <c r="F85" s="49"/>
      <c r="G85" s="53"/>
      <c r="H85" s="53"/>
      <c r="I85" s="53"/>
      <c r="J85" s="53"/>
      <c r="K85" s="53"/>
      <c r="L85" s="53"/>
      <c r="M85" s="53"/>
      <c r="N85" s="53"/>
      <c r="O85" s="83"/>
      <c r="P85" s="52">
        <f>SUM($M$13:M85)</f>
        <v>117.51189999999994</v>
      </c>
      <c r="Q85" s="52">
        <f>IF((SUM($N$13:N85)-SUM($O$13:O85))&lt;0,"--",SUM($N$13:N85)-SUM($O$13:O85))</f>
        <v>357.7043999999999</v>
      </c>
      <c r="R85" s="52" t="str">
        <f>IF((SUM($O$13:O85)-SUM($N$13:N85))&lt;0,"--",SUM($O$13:O85)-SUM($N$13:N85))</f>
        <v>--</v>
      </c>
    </row>
    <row r="86" spans="1:18" ht="7.5" customHeight="1">
      <c r="A86" s="39"/>
      <c r="B86" s="84"/>
      <c r="C86" s="23"/>
      <c r="D86" s="82"/>
      <c r="E86" s="82"/>
      <c r="F86" s="52">
        <f>(D85+D87)/2</f>
        <v>0.24</v>
      </c>
      <c r="G86" s="52">
        <f>(E85+E87)/2</f>
        <v>0.31</v>
      </c>
      <c r="H86" s="52">
        <f>IF((B87-B85)&lt;0,(B87-B85+1000),(B87-B85))</f>
        <v>20</v>
      </c>
      <c r="I86" s="52">
        <f>F86*H86</f>
        <v>4.8</v>
      </c>
      <c r="J86" s="52">
        <f>G86*H86</f>
        <v>6.2</v>
      </c>
      <c r="K86" s="52">
        <f>I86*0.8</f>
        <v>3.84</v>
      </c>
      <c r="L86" s="52">
        <f>MIN(J86,K86)</f>
        <v>3.84</v>
      </c>
      <c r="M86" s="52">
        <f>I86-K86</f>
        <v>0.96</v>
      </c>
      <c r="N86" s="52">
        <f>K86-L86</f>
        <v>0</v>
      </c>
      <c r="O86" s="82">
        <f>J86-L86</f>
        <v>2.3600000000000003</v>
      </c>
      <c r="P86" s="53"/>
      <c r="Q86" s="53"/>
      <c r="R86" s="53"/>
    </row>
    <row r="87" spans="1:18" ht="6.75" customHeight="1">
      <c r="A87" s="39"/>
      <c r="B87" s="84">
        <v>720</v>
      </c>
      <c r="C87" s="23"/>
      <c r="D87" s="82">
        <v>0.25</v>
      </c>
      <c r="E87" s="82">
        <v>0.3</v>
      </c>
      <c r="F87" s="49"/>
      <c r="G87" s="53"/>
      <c r="H87" s="53"/>
      <c r="I87" s="53"/>
      <c r="J87" s="53"/>
      <c r="K87" s="53"/>
      <c r="L87" s="53"/>
      <c r="M87" s="53"/>
      <c r="N87" s="53"/>
      <c r="O87" s="83"/>
      <c r="P87" s="52">
        <f>SUM($M$13:M87)</f>
        <v>118.47189999999993</v>
      </c>
      <c r="Q87" s="52">
        <f>IF((SUM($N$13:N87)-SUM($O$13:O87))&lt;0,"--",SUM($N$13:N87)-SUM($O$13:O87))</f>
        <v>355.3443999999999</v>
      </c>
      <c r="R87" s="52" t="str">
        <f>IF((SUM($O$13:O87)-SUM($N$13:N87))&lt;0,"--",SUM($O$13:O87)-SUM($N$13:N87))</f>
        <v>--</v>
      </c>
    </row>
    <row r="88" spans="1:18" ht="6" customHeight="1">
      <c r="A88" s="39"/>
      <c r="B88" s="84"/>
      <c r="C88" s="23"/>
      <c r="D88" s="82"/>
      <c r="E88" s="82"/>
      <c r="F88" s="52">
        <f>(D87+D89)/2</f>
        <v>0.14</v>
      </c>
      <c r="G88" s="52">
        <f>(E87+E89)/2</f>
        <v>0.475</v>
      </c>
      <c r="H88" s="52">
        <f>IF((B89-B87)&lt;0,(B89-B87+1000),(B89-B87))</f>
        <v>20</v>
      </c>
      <c r="I88" s="52">
        <f>F88*H88</f>
        <v>2.8000000000000003</v>
      </c>
      <c r="J88" s="52">
        <f>G88*H88</f>
        <v>9.5</v>
      </c>
      <c r="K88" s="52">
        <f>I88*0.8</f>
        <v>2.24</v>
      </c>
      <c r="L88" s="52">
        <f>MIN(J88,K88)</f>
        <v>2.24</v>
      </c>
      <c r="M88" s="52">
        <f>I88-K88</f>
        <v>0.56</v>
      </c>
      <c r="N88" s="52">
        <f>K88-L88</f>
        <v>0</v>
      </c>
      <c r="O88" s="82">
        <f>J88-L88</f>
        <v>7.26</v>
      </c>
      <c r="P88" s="53"/>
      <c r="Q88" s="53"/>
      <c r="R88" s="53"/>
    </row>
    <row r="89" spans="1:18" ht="8.25" customHeight="1">
      <c r="A89" s="39"/>
      <c r="B89" s="84">
        <v>740</v>
      </c>
      <c r="C89" s="23"/>
      <c r="D89" s="82">
        <v>0.03</v>
      </c>
      <c r="E89" s="82">
        <v>0.65</v>
      </c>
      <c r="F89" s="49"/>
      <c r="G89" s="53"/>
      <c r="H89" s="53"/>
      <c r="I89" s="53"/>
      <c r="J89" s="53"/>
      <c r="K89" s="53"/>
      <c r="L89" s="53"/>
      <c r="M89" s="53"/>
      <c r="N89" s="53"/>
      <c r="O89" s="83"/>
      <c r="P89" s="82">
        <f>SUM($M$13:M89)</f>
        <v>119.03189999999994</v>
      </c>
      <c r="Q89" s="82">
        <f>IF((SUM($N$13:N89)-SUM($O$13:O89))&lt;0,"--",SUM($N$13:N89)-SUM($O$13:O89))</f>
        <v>348.0843999999999</v>
      </c>
      <c r="R89" s="82" t="str">
        <f>IF((SUM($O$13:O89)-SUM($N$13:N89))&lt;0,"--",SUM($O$13:O89)-SUM($N$13:N89))</f>
        <v>--</v>
      </c>
    </row>
    <row r="90" spans="1:18" ht="6" customHeight="1">
      <c r="A90" s="39"/>
      <c r="B90" s="84"/>
      <c r="C90" s="23"/>
      <c r="D90" s="82"/>
      <c r="E90" s="82"/>
      <c r="F90" s="52">
        <f>(D89+D91)/2</f>
        <v>0.015</v>
      </c>
      <c r="G90" s="52">
        <f>(E89+E91)/2</f>
        <v>0.635</v>
      </c>
      <c r="H90" s="52">
        <f>IF((B91-B89)&lt;0,(B91-B89+1000),(B91-B89))</f>
        <v>20</v>
      </c>
      <c r="I90" s="52">
        <f>F90*H90</f>
        <v>0.3</v>
      </c>
      <c r="J90" s="52">
        <f>G90*H90</f>
        <v>12.7</v>
      </c>
      <c r="K90" s="52">
        <f>I90*0.8</f>
        <v>0.24</v>
      </c>
      <c r="L90" s="52">
        <f>MIN(J90,K90)</f>
        <v>0.24</v>
      </c>
      <c r="M90" s="52">
        <f>I90-K90</f>
        <v>0.06</v>
      </c>
      <c r="N90" s="52">
        <f>K90-L90</f>
        <v>0</v>
      </c>
      <c r="O90" s="82">
        <f>J90-L90</f>
        <v>12.459999999999999</v>
      </c>
      <c r="P90" s="82"/>
      <c r="Q90" s="82"/>
      <c r="R90" s="82"/>
    </row>
    <row r="91" spans="1:18" ht="6" customHeight="1">
      <c r="A91" s="39"/>
      <c r="B91" s="84">
        <v>760</v>
      </c>
      <c r="C91" s="23"/>
      <c r="D91" s="82">
        <v>0</v>
      </c>
      <c r="E91" s="82">
        <v>0.62</v>
      </c>
      <c r="F91" s="49"/>
      <c r="G91" s="53"/>
      <c r="H91" s="53"/>
      <c r="I91" s="53"/>
      <c r="J91" s="53"/>
      <c r="K91" s="53"/>
      <c r="L91" s="53"/>
      <c r="M91" s="53"/>
      <c r="N91" s="53"/>
      <c r="O91" s="83"/>
      <c r="P91" s="82">
        <f>SUM($M$13:M91)</f>
        <v>119.09189999999994</v>
      </c>
      <c r="Q91" s="82">
        <f>IF((SUM($N$13:N91)-SUM($O$13:O91))&lt;0,"--",SUM($N$13:N91)-SUM($O$13:O91))</f>
        <v>335.6243999999999</v>
      </c>
      <c r="R91" s="82" t="str">
        <f>IF((SUM($O$13:O91)-SUM($N$13:N91))&lt;0,"--",SUM($O$13:O91)-SUM($N$13:N91))</f>
        <v>--</v>
      </c>
    </row>
    <row r="92" spans="1:18" ht="6" customHeight="1">
      <c r="A92" s="39"/>
      <c r="B92" s="84"/>
      <c r="C92" s="23"/>
      <c r="D92" s="82"/>
      <c r="E92" s="82"/>
      <c r="F92" s="52">
        <f>(D91+D93)/2</f>
        <v>0.1</v>
      </c>
      <c r="G92" s="52">
        <f>(E91+E93)/2</f>
        <v>0.46499999999999997</v>
      </c>
      <c r="H92" s="52">
        <f>IF((B93-B91)&lt;0,(B93-B91+1000),(B93-B91))</f>
        <v>20</v>
      </c>
      <c r="I92" s="52">
        <f>F92*H92</f>
        <v>2</v>
      </c>
      <c r="J92" s="52">
        <f>G92*H92</f>
        <v>9.299999999999999</v>
      </c>
      <c r="K92" s="52">
        <f>I92*0.8</f>
        <v>1.6</v>
      </c>
      <c r="L92" s="52">
        <f>MIN(J92,K92)</f>
        <v>1.6</v>
      </c>
      <c r="M92" s="52">
        <f>I92-K92</f>
        <v>0.3999999999999999</v>
      </c>
      <c r="N92" s="52">
        <f>K92-L92</f>
        <v>0</v>
      </c>
      <c r="O92" s="82">
        <f>J92-L92</f>
        <v>7.699999999999999</v>
      </c>
      <c r="P92" s="82"/>
      <c r="Q92" s="82"/>
      <c r="R92" s="82"/>
    </row>
    <row r="93" spans="1:18" ht="6.75" customHeight="1">
      <c r="A93" s="39"/>
      <c r="B93" s="84">
        <v>780</v>
      </c>
      <c r="C93" s="23"/>
      <c r="D93" s="82">
        <v>0.2</v>
      </c>
      <c r="E93" s="82">
        <v>0.31</v>
      </c>
      <c r="F93" s="49"/>
      <c r="G93" s="53"/>
      <c r="H93" s="53"/>
      <c r="I93" s="53"/>
      <c r="J93" s="53"/>
      <c r="K93" s="53"/>
      <c r="L93" s="53"/>
      <c r="M93" s="53"/>
      <c r="N93" s="53"/>
      <c r="O93" s="83"/>
      <c r="P93" s="52">
        <f>SUM($M$13:M93)</f>
        <v>119.49189999999994</v>
      </c>
      <c r="Q93" s="52">
        <f>IF((SUM($N$13:N93)-SUM($O$13:O93))&lt;0,"--",SUM($N$13:N93)-SUM($O$13:O93))</f>
        <v>327.92439999999993</v>
      </c>
      <c r="R93" s="52" t="str">
        <f>IF((SUM($O$13:O93)-SUM($N$13:N93))&lt;0,"--",SUM($O$13:O93)-SUM($N$13:N93))</f>
        <v>--</v>
      </c>
    </row>
    <row r="94" spans="1:18" ht="6" customHeight="1">
      <c r="A94" s="39"/>
      <c r="B94" s="84"/>
      <c r="C94" s="23"/>
      <c r="D94" s="82"/>
      <c r="E94" s="82"/>
      <c r="F94" s="52">
        <f>(D93+D95)/2</f>
        <v>0.19</v>
      </c>
      <c r="G94" s="52">
        <f>(E93+E95)/2</f>
        <v>0.20500000000000002</v>
      </c>
      <c r="H94" s="52">
        <f>IF((B95-B93)&lt;0,(B95-B93+1000),(B95-B93))</f>
        <v>20</v>
      </c>
      <c r="I94" s="52">
        <f>F94*H94</f>
        <v>3.8</v>
      </c>
      <c r="J94" s="52">
        <f>G94*H94</f>
        <v>4.1000000000000005</v>
      </c>
      <c r="K94" s="52">
        <f>I94*0.8</f>
        <v>3.04</v>
      </c>
      <c r="L94" s="52">
        <f>MIN(J94,K94)</f>
        <v>3.04</v>
      </c>
      <c r="M94" s="52">
        <f>I94-K94</f>
        <v>0.7599999999999998</v>
      </c>
      <c r="N94" s="52">
        <f>K94-L94</f>
        <v>0</v>
      </c>
      <c r="O94" s="82">
        <f>J94-L94</f>
        <v>1.0600000000000005</v>
      </c>
      <c r="P94" s="53"/>
      <c r="Q94" s="53"/>
      <c r="R94" s="53"/>
    </row>
    <row r="95" spans="1:18" ht="10.5" customHeight="1" thickBot="1">
      <c r="A95" s="11"/>
      <c r="B95" s="23">
        <v>800</v>
      </c>
      <c r="C95" s="23"/>
      <c r="D95" s="19">
        <v>0.18</v>
      </c>
      <c r="E95" s="19">
        <v>0.1</v>
      </c>
      <c r="F95" s="49"/>
      <c r="G95" s="53"/>
      <c r="H95" s="53"/>
      <c r="I95" s="53"/>
      <c r="J95" s="53"/>
      <c r="K95" s="53"/>
      <c r="L95" s="53"/>
      <c r="M95" s="53"/>
      <c r="N95" s="53"/>
      <c r="O95" s="83"/>
      <c r="P95" s="19">
        <f>SUM($M$13:M95)</f>
        <v>120.25189999999995</v>
      </c>
      <c r="Q95" s="19">
        <f>IF((SUM($N$13:N95)-SUM($O$13:O95))&lt;0,"--",SUM($N$13:N95)-SUM($O$13:O95))</f>
        <v>326.86439999999993</v>
      </c>
      <c r="R95" s="19" t="str">
        <f>IF((SUM($O$13:O95)-SUM($N$13:N95))&lt;0,"--",SUM($O$13:O95)-SUM($N$13:N95))</f>
        <v>--</v>
      </c>
    </row>
    <row r="96" spans="1:18" ht="7.5" customHeight="1">
      <c r="A96" s="24"/>
      <c r="B96" s="25"/>
      <c r="C96" s="25"/>
      <c r="D96" s="12"/>
      <c r="E96" s="12"/>
      <c r="F96" s="12"/>
      <c r="G96" s="12"/>
      <c r="H96" s="85" t="s">
        <v>14</v>
      </c>
      <c r="I96" s="87">
        <f aca="true" t="shared" si="0" ref="I96:O96">SUM(I16:I73)</f>
        <v>354.09999999999997</v>
      </c>
      <c r="J96" s="87">
        <f t="shared" si="0"/>
        <v>96.4</v>
      </c>
      <c r="K96" s="87">
        <f t="shared" si="0"/>
        <v>283.2799999999999</v>
      </c>
      <c r="L96" s="87">
        <f t="shared" si="0"/>
        <v>69.83999999999999</v>
      </c>
      <c r="M96" s="87">
        <f t="shared" si="0"/>
        <v>70.81999999999998</v>
      </c>
      <c r="N96" s="87">
        <f t="shared" si="0"/>
        <v>213.43999999999994</v>
      </c>
      <c r="O96" s="89">
        <f t="shared" si="0"/>
        <v>26.559999999999995</v>
      </c>
      <c r="P96" s="12"/>
      <c r="Q96" s="12"/>
      <c r="R96" s="12"/>
    </row>
    <row r="97" spans="1:18" ht="5.25" customHeight="1" thickBot="1">
      <c r="A97" s="24"/>
      <c r="B97" s="25"/>
      <c r="C97" s="25"/>
      <c r="D97" s="12"/>
      <c r="E97" s="12"/>
      <c r="F97" s="12"/>
      <c r="G97" s="12"/>
      <c r="H97" s="86"/>
      <c r="I97" s="88"/>
      <c r="J97" s="88"/>
      <c r="K97" s="88"/>
      <c r="L97" s="88"/>
      <c r="M97" s="88"/>
      <c r="N97" s="88"/>
      <c r="O97" s="90"/>
      <c r="P97" s="12"/>
      <c r="Q97" s="12"/>
      <c r="R97" s="12"/>
    </row>
    <row r="104" ht="12.75">
      <c r="I104" s="36" t="s">
        <v>30</v>
      </c>
    </row>
    <row r="105" ht="12.75">
      <c r="I105" s="36" t="s">
        <v>31</v>
      </c>
    </row>
    <row r="106" ht="12.75">
      <c r="I106" s="37" t="s">
        <v>32</v>
      </c>
    </row>
  </sheetData>
  <mergeCells count="755">
    <mergeCell ref="B73:B74"/>
    <mergeCell ref="F74:F75"/>
    <mergeCell ref="G74:G75"/>
    <mergeCell ref="H74:H75"/>
    <mergeCell ref="E73:E74"/>
    <mergeCell ref="I74:I75"/>
    <mergeCell ref="J74:J75"/>
    <mergeCell ref="K74:K75"/>
    <mergeCell ref="L74:L75"/>
    <mergeCell ref="F90:F91"/>
    <mergeCell ref="A93:A94"/>
    <mergeCell ref="B91:B92"/>
    <mergeCell ref="D91:D92"/>
    <mergeCell ref="E91:E92"/>
    <mergeCell ref="B93:B94"/>
    <mergeCell ref="D93:D94"/>
    <mergeCell ref="E93:E94"/>
    <mergeCell ref="L90:L91"/>
    <mergeCell ref="M90:M91"/>
    <mergeCell ref="N90:N91"/>
    <mergeCell ref="G90:G91"/>
    <mergeCell ref="H90:H91"/>
    <mergeCell ref="I90:I91"/>
    <mergeCell ref="J90:J91"/>
    <mergeCell ref="O90:O91"/>
    <mergeCell ref="P91:P92"/>
    <mergeCell ref="Q91:Q92"/>
    <mergeCell ref="R91:R92"/>
    <mergeCell ref="R89:R90"/>
    <mergeCell ref="Q89:Q90"/>
    <mergeCell ref="P89:P90"/>
    <mergeCell ref="Q93:Q94"/>
    <mergeCell ref="R93:R94"/>
    <mergeCell ref="F94:F95"/>
    <mergeCell ref="G94:G95"/>
    <mergeCell ref="H94:H95"/>
    <mergeCell ref="I94:I95"/>
    <mergeCell ref="J94:J95"/>
    <mergeCell ref="K94:K95"/>
    <mergeCell ref="L94:L95"/>
    <mergeCell ref="M94:M95"/>
    <mergeCell ref="P93:P94"/>
    <mergeCell ref="N94:N95"/>
    <mergeCell ref="O94:O95"/>
    <mergeCell ref="N92:N93"/>
    <mergeCell ref="O92:O93"/>
    <mergeCell ref="L92:L93"/>
    <mergeCell ref="M92:M93"/>
    <mergeCell ref="F92:F93"/>
    <mergeCell ref="G92:G93"/>
    <mergeCell ref="H92:H93"/>
    <mergeCell ref="I92:I93"/>
    <mergeCell ref="J92:J93"/>
    <mergeCell ref="P87:P88"/>
    <mergeCell ref="Q87:Q88"/>
    <mergeCell ref="R87:R88"/>
    <mergeCell ref="F88:F89"/>
    <mergeCell ref="G88:G89"/>
    <mergeCell ref="H88:H89"/>
    <mergeCell ref="I88:I89"/>
    <mergeCell ref="J88:J89"/>
    <mergeCell ref="K88:K89"/>
    <mergeCell ref="L88:L89"/>
    <mergeCell ref="M86:M87"/>
    <mergeCell ref="N86:N87"/>
    <mergeCell ref="O86:O87"/>
    <mergeCell ref="B87:B88"/>
    <mergeCell ref="D87:D88"/>
    <mergeCell ref="E87:E88"/>
    <mergeCell ref="M88:M89"/>
    <mergeCell ref="N88:N89"/>
    <mergeCell ref="O88:O89"/>
    <mergeCell ref="B89:B90"/>
    <mergeCell ref="P85:P86"/>
    <mergeCell ref="Q85:Q86"/>
    <mergeCell ref="R85:R86"/>
    <mergeCell ref="F86:F87"/>
    <mergeCell ref="G86:G87"/>
    <mergeCell ref="H86:H87"/>
    <mergeCell ref="I86:I87"/>
    <mergeCell ref="J86:J87"/>
    <mergeCell ref="K86:K87"/>
    <mergeCell ref="L86:L87"/>
    <mergeCell ref="P83:P84"/>
    <mergeCell ref="Q83:Q84"/>
    <mergeCell ref="R83:R84"/>
    <mergeCell ref="F84:F85"/>
    <mergeCell ref="G84:G85"/>
    <mergeCell ref="H84:H85"/>
    <mergeCell ref="I84:I85"/>
    <mergeCell ref="J84:J85"/>
    <mergeCell ref="K84:K85"/>
    <mergeCell ref="L84:L85"/>
    <mergeCell ref="N82:N83"/>
    <mergeCell ref="O82:O83"/>
    <mergeCell ref="B83:B84"/>
    <mergeCell ref="D83:D84"/>
    <mergeCell ref="E83:E84"/>
    <mergeCell ref="M84:M85"/>
    <mergeCell ref="N84:N85"/>
    <mergeCell ref="O84:O85"/>
    <mergeCell ref="D81:D82"/>
    <mergeCell ref="P81:P82"/>
    <mergeCell ref="Q81:Q82"/>
    <mergeCell ref="R81:R82"/>
    <mergeCell ref="F82:F83"/>
    <mergeCell ref="G82:G83"/>
    <mergeCell ref="H82:H83"/>
    <mergeCell ref="I82:I83"/>
    <mergeCell ref="J82:J83"/>
    <mergeCell ref="K82:K83"/>
    <mergeCell ref="L82:L83"/>
    <mergeCell ref="P79:P80"/>
    <mergeCell ref="Q79:Q80"/>
    <mergeCell ref="R79:R80"/>
    <mergeCell ref="F80:F81"/>
    <mergeCell ref="G80:G81"/>
    <mergeCell ref="H80:H81"/>
    <mergeCell ref="I80:I81"/>
    <mergeCell ref="J80:J81"/>
    <mergeCell ref="K80:K81"/>
    <mergeCell ref="L80:L81"/>
    <mergeCell ref="N78:N79"/>
    <mergeCell ref="O78:O79"/>
    <mergeCell ref="B79:B80"/>
    <mergeCell ref="D79:D80"/>
    <mergeCell ref="E79:E80"/>
    <mergeCell ref="M80:M81"/>
    <mergeCell ref="N80:N81"/>
    <mergeCell ref="O80:O81"/>
    <mergeCell ref="B81:B82"/>
    <mergeCell ref="M82:M83"/>
    <mergeCell ref="P77:P78"/>
    <mergeCell ref="Q77:Q78"/>
    <mergeCell ref="R77:R78"/>
    <mergeCell ref="F78:F79"/>
    <mergeCell ref="G78:G79"/>
    <mergeCell ref="H78:H79"/>
    <mergeCell ref="I78:I79"/>
    <mergeCell ref="J78:J79"/>
    <mergeCell ref="K78:K79"/>
    <mergeCell ref="L78:L79"/>
    <mergeCell ref="Q73:Q74"/>
    <mergeCell ref="R73:R74"/>
    <mergeCell ref="B75:B76"/>
    <mergeCell ref="D75:D76"/>
    <mergeCell ref="E75:E76"/>
    <mergeCell ref="P75:P76"/>
    <mergeCell ref="Q75:Q76"/>
    <mergeCell ref="R75:R76"/>
    <mergeCell ref="D73:D74"/>
    <mergeCell ref="M76:M77"/>
    <mergeCell ref="F76:F77"/>
    <mergeCell ref="G76:G77"/>
    <mergeCell ref="H76:H77"/>
    <mergeCell ref="I76:I77"/>
    <mergeCell ref="L76:L77"/>
    <mergeCell ref="O96:O97"/>
    <mergeCell ref="N96:N97"/>
    <mergeCell ref="J96:J97"/>
    <mergeCell ref="K96:K97"/>
    <mergeCell ref="L96:L97"/>
    <mergeCell ref="M96:M97"/>
    <mergeCell ref="N76:N77"/>
    <mergeCell ref="O76:O77"/>
    <mergeCell ref="M78:M79"/>
    <mergeCell ref="H96:H97"/>
    <mergeCell ref="I96:I97"/>
    <mergeCell ref="J76:J77"/>
    <mergeCell ref="K76:K77"/>
    <mergeCell ref="K92:K93"/>
    <mergeCell ref="K90:K91"/>
    <mergeCell ref="B85:B86"/>
    <mergeCell ref="D85:D86"/>
    <mergeCell ref="E85:E86"/>
    <mergeCell ref="D89:D90"/>
    <mergeCell ref="E89:E90"/>
    <mergeCell ref="E81:E82"/>
    <mergeCell ref="B77:B78"/>
    <mergeCell ref="D77:D78"/>
    <mergeCell ref="E77:E78"/>
    <mergeCell ref="K28:K29"/>
    <mergeCell ref="E61:E62"/>
    <mergeCell ref="F34:F35"/>
    <mergeCell ref="G34:G35"/>
    <mergeCell ref="H34:H35"/>
    <mergeCell ref="K44:K45"/>
    <mergeCell ref="F44:F45"/>
    <mergeCell ref="G44:G45"/>
    <mergeCell ref="H44:H45"/>
    <mergeCell ref="I44:I45"/>
    <mergeCell ref="E71:E72"/>
    <mergeCell ref="E65:E66"/>
    <mergeCell ref="H48:H49"/>
    <mergeCell ref="O66:O67"/>
    <mergeCell ref="O60:O61"/>
    <mergeCell ref="O72:O73"/>
    <mergeCell ref="N64:N65"/>
    <mergeCell ref="O64:O65"/>
    <mergeCell ref="E63:E64"/>
    <mergeCell ref="E59:E60"/>
    <mergeCell ref="N28:N29"/>
    <mergeCell ref="O28:O29"/>
    <mergeCell ref="O50:O51"/>
    <mergeCell ref="N34:N35"/>
    <mergeCell ref="O34:O35"/>
    <mergeCell ref="N42:N43"/>
    <mergeCell ref="N38:N39"/>
    <mergeCell ref="O32:O33"/>
    <mergeCell ref="N30:N31"/>
    <mergeCell ref="O30:O31"/>
    <mergeCell ref="L36:L37"/>
    <mergeCell ref="M66:M67"/>
    <mergeCell ref="M58:M59"/>
    <mergeCell ref="L44:L45"/>
    <mergeCell ref="P71:P72"/>
    <mergeCell ref="M72:M73"/>
    <mergeCell ref="N72:N73"/>
    <mergeCell ref="P73:P74"/>
    <mergeCell ref="M74:M75"/>
    <mergeCell ref="N74:N75"/>
    <mergeCell ref="O74:O75"/>
    <mergeCell ref="Q71:Q72"/>
    <mergeCell ref="O70:O71"/>
    <mergeCell ref="E69:E70"/>
    <mergeCell ref="P69:P70"/>
    <mergeCell ref="Q69:Q70"/>
    <mergeCell ref="O68:O69"/>
    <mergeCell ref="E67:E68"/>
    <mergeCell ref="P67:P68"/>
    <mergeCell ref="Q67:Q68"/>
    <mergeCell ref="L72:L73"/>
    <mergeCell ref="R71:R72"/>
    <mergeCell ref="F72:F73"/>
    <mergeCell ref="G72:G73"/>
    <mergeCell ref="H72:H73"/>
    <mergeCell ref="I72:I73"/>
    <mergeCell ref="J72:J73"/>
    <mergeCell ref="K72:K73"/>
    <mergeCell ref="L70:L71"/>
    <mergeCell ref="M70:M71"/>
    <mergeCell ref="N70:N71"/>
    <mergeCell ref="A71:A72"/>
    <mergeCell ref="B71:B72"/>
    <mergeCell ref="C71:C72"/>
    <mergeCell ref="D71:D72"/>
    <mergeCell ref="R69:R70"/>
    <mergeCell ref="F70:F71"/>
    <mergeCell ref="G70:G71"/>
    <mergeCell ref="H70:H71"/>
    <mergeCell ref="I70:I71"/>
    <mergeCell ref="J70:J71"/>
    <mergeCell ref="K70:K71"/>
    <mergeCell ref="L68:L69"/>
    <mergeCell ref="M68:M69"/>
    <mergeCell ref="N68:N69"/>
    <mergeCell ref="A69:A70"/>
    <mergeCell ref="B69:B70"/>
    <mergeCell ref="C69:C70"/>
    <mergeCell ref="D69:D70"/>
    <mergeCell ref="R67:R68"/>
    <mergeCell ref="F68:F69"/>
    <mergeCell ref="G68:G69"/>
    <mergeCell ref="H68:H69"/>
    <mergeCell ref="I68:I69"/>
    <mergeCell ref="J68:J69"/>
    <mergeCell ref="K68:K69"/>
    <mergeCell ref="L66:L67"/>
    <mergeCell ref="N66:N67"/>
    <mergeCell ref="P65:P66"/>
    <mergeCell ref="A67:A68"/>
    <mergeCell ref="B67:B68"/>
    <mergeCell ref="C67:C68"/>
    <mergeCell ref="D67:D68"/>
    <mergeCell ref="P63:P64"/>
    <mergeCell ref="N62:N63"/>
    <mergeCell ref="O62:O63"/>
    <mergeCell ref="P61:P62"/>
    <mergeCell ref="N60:N61"/>
    <mergeCell ref="P59:P60"/>
    <mergeCell ref="N58:N59"/>
    <mergeCell ref="O58:O59"/>
    <mergeCell ref="Q65:Q66"/>
    <mergeCell ref="R65:R66"/>
    <mergeCell ref="F66:F67"/>
    <mergeCell ref="G66:G67"/>
    <mergeCell ref="H66:H67"/>
    <mergeCell ref="I66:I67"/>
    <mergeCell ref="J66:J67"/>
    <mergeCell ref="K66:K67"/>
    <mergeCell ref="L64:L65"/>
    <mergeCell ref="M64:M65"/>
    <mergeCell ref="A65:A66"/>
    <mergeCell ref="B65:B66"/>
    <mergeCell ref="C65:C66"/>
    <mergeCell ref="D65:D66"/>
    <mergeCell ref="Q63:Q64"/>
    <mergeCell ref="R63:R64"/>
    <mergeCell ref="F64:F65"/>
    <mergeCell ref="G64:G65"/>
    <mergeCell ref="H64:H65"/>
    <mergeCell ref="I64:I65"/>
    <mergeCell ref="J64:J65"/>
    <mergeCell ref="K64:K65"/>
    <mergeCell ref="L62:L63"/>
    <mergeCell ref="M62:M63"/>
    <mergeCell ref="A63:A64"/>
    <mergeCell ref="B63:B64"/>
    <mergeCell ref="C63:C64"/>
    <mergeCell ref="D63:D64"/>
    <mergeCell ref="Q61:Q62"/>
    <mergeCell ref="R61:R62"/>
    <mergeCell ref="F62:F63"/>
    <mergeCell ref="G62:G63"/>
    <mergeCell ref="H62:H63"/>
    <mergeCell ref="I62:I63"/>
    <mergeCell ref="J62:J63"/>
    <mergeCell ref="K62:K63"/>
    <mergeCell ref="L60:L61"/>
    <mergeCell ref="M60:M61"/>
    <mergeCell ref="A61:A62"/>
    <mergeCell ref="B61:B62"/>
    <mergeCell ref="C61:C62"/>
    <mergeCell ref="D61:D62"/>
    <mergeCell ref="E57:E58"/>
    <mergeCell ref="M56:M57"/>
    <mergeCell ref="N56:N57"/>
    <mergeCell ref="O56:O57"/>
    <mergeCell ref="E55:E56"/>
    <mergeCell ref="Q59:Q60"/>
    <mergeCell ref="R59:R60"/>
    <mergeCell ref="F60:F61"/>
    <mergeCell ref="G60:G61"/>
    <mergeCell ref="H60:H61"/>
    <mergeCell ref="I60:I61"/>
    <mergeCell ref="J60:J61"/>
    <mergeCell ref="K60:K61"/>
    <mergeCell ref="L58:L59"/>
    <mergeCell ref="P57:P58"/>
    <mergeCell ref="A59:A60"/>
    <mergeCell ref="B59:B60"/>
    <mergeCell ref="C59:C60"/>
    <mergeCell ref="D59:D60"/>
    <mergeCell ref="Q57:Q58"/>
    <mergeCell ref="R57:R58"/>
    <mergeCell ref="F58:F59"/>
    <mergeCell ref="G58:G59"/>
    <mergeCell ref="H58:H59"/>
    <mergeCell ref="I58:I59"/>
    <mergeCell ref="J58:J59"/>
    <mergeCell ref="K58:K59"/>
    <mergeCell ref="L56:L57"/>
    <mergeCell ref="P55:P56"/>
    <mergeCell ref="A57:A58"/>
    <mergeCell ref="B57:B58"/>
    <mergeCell ref="C57:C58"/>
    <mergeCell ref="D57:D58"/>
    <mergeCell ref="Q55:Q56"/>
    <mergeCell ref="O54:O55"/>
    <mergeCell ref="E53:E54"/>
    <mergeCell ref="P53:P54"/>
    <mergeCell ref="Q53:Q54"/>
    <mergeCell ref="O52:O53"/>
    <mergeCell ref="E51:E52"/>
    <mergeCell ref="P51:P52"/>
    <mergeCell ref="Q51:Q52"/>
    <mergeCell ref="R55:R56"/>
    <mergeCell ref="F56:F57"/>
    <mergeCell ref="G56:G57"/>
    <mergeCell ref="H56:H57"/>
    <mergeCell ref="I56:I57"/>
    <mergeCell ref="J56:J57"/>
    <mergeCell ref="K56:K57"/>
    <mergeCell ref="L54:L55"/>
    <mergeCell ref="M54:M55"/>
    <mergeCell ref="N54:N55"/>
    <mergeCell ref="A55:A56"/>
    <mergeCell ref="B55:B56"/>
    <mergeCell ref="C55:C56"/>
    <mergeCell ref="D55:D56"/>
    <mergeCell ref="R53:R54"/>
    <mergeCell ref="F54:F55"/>
    <mergeCell ref="G54:G55"/>
    <mergeCell ref="H54:H55"/>
    <mergeCell ref="I54:I55"/>
    <mergeCell ref="J54:J55"/>
    <mergeCell ref="K54:K55"/>
    <mergeCell ref="L52:L53"/>
    <mergeCell ref="M52:M53"/>
    <mergeCell ref="N52:N53"/>
    <mergeCell ref="A53:A54"/>
    <mergeCell ref="B53:B54"/>
    <mergeCell ref="C53:C54"/>
    <mergeCell ref="D53:D54"/>
    <mergeCell ref="R51:R52"/>
    <mergeCell ref="F52:F53"/>
    <mergeCell ref="G52:G53"/>
    <mergeCell ref="H52:H53"/>
    <mergeCell ref="I52:I53"/>
    <mergeCell ref="J52:J53"/>
    <mergeCell ref="K52:K53"/>
    <mergeCell ref="L50:L51"/>
    <mergeCell ref="M50:M51"/>
    <mergeCell ref="N50:N51"/>
    <mergeCell ref="B49:B50"/>
    <mergeCell ref="C49:C50"/>
    <mergeCell ref="D49:D50"/>
    <mergeCell ref="B47:B48"/>
    <mergeCell ref="C47:C48"/>
    <mergeCell ref="D47:D48"/>
    <mergeCell ref="A51:A52"/>
    <mergeCell ref="B51:B52"/>
    <mergeCell ref="C51:C52"/>
    <mergeCell ref="D51:D52"/>
    <mergeCell ref="Q49:Q50"/>
    <mergeCell ref="R49:R50"/>
    <mergeCell ref="F50:F51"/>
    <mergeCell ref="G50:G51"/>
    <mergeCell ref="H50:H51"/>
    <mergeCell ref="I50:I51"/>
    <mergeCell ref="J50:J51"/>
    <mergeCell ref="K50:K51"/>
    <mergeCell ref="L48:L49"/>
    <mergeCell ref="M48:M49"/>
    <mergeCell ref="P49:P50"/>
    <mergeCell ref="E49:E50"/>
    <mergeCell ref="N48:N49"/>
    <mergeCell ref="O48:O49"/>
    <mergeCell ref="E47:E48"/>
    <mergeCell ref="M46:M47"/>
    <mergeCell ref="N46:N47"/>
    <mergeCell ref="P47:P48"/>
    <mergeCell ref="G48:G49"/>
    <mergeCell ref="I48:I49"/>
    <mergeCell ref="Q47:Q48"/>
    <mergeCell ref="F48:F49"/>
    <mergeCell ref="A45:A46"/>
    <mergeCell ref="B45:B46"/>
    <mergeCell ref="J48:J49"/>
    <mergeCell ref="K48:K49"/>
    <mergeCell ref="E45:E46"/>
    <mergeCell ref="P45:P46"/>
    <mergeCell ref="A49:A50"/>
    <mergeCell ref="A47:A48"/>
    <mergeCell ref="R45:R46"/>
    <mergeCell ref="F46:F47"/>
    <mergeCell ref="G46:G47"/>
    <mergeCell ref="H46:H47"/>
    <mergeCell ref="I46:I47"/>
    <mergeCell ref="J46:J47"/>
    <mergeCell ref="K46:K47"/>
    <mergeCell ref="O46:O47"/>
    <mergeCell ref="R47:R48"/>
    <mergeCell ref="J44:J45"/>
    <mergeCell ref="C45:C46"/>
    <mergeCell ref="D45:D46"/>
    <mergeCell ref="P43:P44"/>
    <mergeCell ref="Q43:Q44"/>
    <mergeCell ref="E43:E44"/>
    <mergeCell ref="M44:M45"/>
    <mergeCell ref="N44:N45"/>
    <mergeCell ref="O44:O45"/>
    <mergeCell ref="Q45:Q46"/>
    <mergeCell ref="L46:L47"/>
    <mergeCell ref="A43:A44"/>
    <mergeCell ref="B43:B44"/>
    <mergeCell ref="C43:C44"/>
    <mergeCell ref="D43:D44"/>
    <mergeCell ref="R41:R42"/>
    <mergeCell ref="F42:F43"/>
    <mergeCell ref="G42:G43"/>
    <mergeCell ref="H42:H43"/>
    <mergeCell ref="I42:I43"/>
    <mergeCell ref="J42:J43"/>
    <mergeCell ref="K42:K43"/>
    <mergeCell ref="L42:L43"/>
    <mergeCell ref="M42:M43"/>
    <mergeCell ref="R43:R44"/>
    <mergeCell ref="A41:A42"/>
    <mergeCell ref="B41:B42"/>
    <mergeCell ref="C41:C42"/>
    <mergeCell ref="D41:D42"/>
    <mergeCell ref="R39:R40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B39:B40"/>
    <mergeCell ref="C39:C40"/>
    <mergeCell ref="D39:D40"/>
    <mergeCell ref="E39:E40"/>
    <mergeCell ref="J38:J39"/>
    <mergeCell ref="K38:K39"/>
    <mergeCell ref="L38:L39"/>
    <mergeCell ref="M38:M39"/>
    <mergeCell ref="F38:F39"/>
    <mergeCell ref="H38:H39"/>
    <mergeCell ref="I38:I39"/>
    <mergeCell ref="D37:D38"/>
    <mergeCell ref="E37:E38"/>
    <mergeCell ref="G38:G39"/>
    <mergeCell ref="P37:P38"/>
    <mergeCell ref="Q37:Q38"/>
    <mergeCell ref="O38:O39"/>
    <mergeCell ref="P39:P40"/>
    <mergeCell ref="Q39:Q40"/>
    <mergeCell ref="O40:O41"/>
    <mergeCell ref="Q41:Q42"/>
    <mergeCell ref="O42:O43"/>
    <mergeCell ref="E41:E42"/>
    <mergeCell ref="P41:P42"/>
    <mergeCell ref="Q35:Q36"/>
    <mergeCell ref="R35:R36"/>
    <mergeCell ref="F36:F37"/>
    <mergeCell ref="G36:G37"/>
    <mergeCell ref="H36:H37"/>
    <mergeCell ref="I36:I37"/>
    <mergeCell ref="J36:J37"/>
    <mergeCell ref="K36:K37"/>
    <mergeCell ref="R37:R38"/>
    <mergeCell ref="B35:B36"/>
    <mergeCell ref="C35:C36"/>
    <mergeCell ref="D35:D36"/>
    <mergeCell ref="P35:P36"/>
    <mergeCell ref="E35:E36"/>
    <mergeCell ref="M36:M37"/>
    <mergeCell ref="N36:N37"/>
    <mergeCell ref="O36:O37"/>
    <mergeCell ref="J34:J35"/>
    <mergeCell ref="K34:K35"/>
    <mergeCell ref="L34:L35"/>
    <mergeCell ref="M34:M35"/>
    <mergeCell ref="I34:I35"/>
    <mergeCell ref="R31:R32"/>
    <mergeCell ref="F32:F33"/>
    <mergeCell ref="G32:G33"/>
    <mergeCell ref="H32:H33"/>
    <mergeCell ref="I32:I33"/>
    <mergeCell ref="J32:J33"/>
    <mergeCell ref="K32:K33"/>
    <mergeCell ref="L32:L33"/>
    <mergeCell ref="M32:M33"/>
    <mergeCell ref="Q31:Q32"/>
    <mergeCell ref="N32:N33"/>
    <mergeCell ref="H28:H29"/>
    <mergeCell ref="G30:G31"/>
    <mergeCell ref="J24:J25"/>
    <mergeCell ref="J28:J29"/>
    <mergeCell ref="H30:H31"/>
    <mergeCell ref="I30:I31"/>
    <mergeCell ref="J30:J31"/>
    <mergeCell ref="G24:G25"/>
    <mergeCell ref="H24:H25"/>
    <mergeCell ref="E31:E32"/>
    <mergeCell ref="F30:F31"/>
    <mergeCell ref="L26:L27"/>
    <mergeCell ref="M26:M27"/>
    <mergeCell ref="F26:F27"/>
    <mergeCell ref="G26:G27"/>
    <mergeCell ref="J26:J27"/>
    <mergeCell ref="E29:E30"/>
    <mergeCell ref="L28:L29"/>
    <mergeCell ref="M28:M29"/>
    <mergeCell ref="B25:B26"/>
    <mergeCell ref="C25:C26"/>
    <mergeCell ref="O26:O27"/>
    <mergeCell ref="K30:K31"/>
    <mergeCell ref="L30:L31"/>
    <mergeCell ref="M30:M31"/>
    <mergeCell ref="B31:B32"/>
    <mergeCell ref="C31:C32"/>
    <mergeCell ref="D31:D32"/>
    <mergeCell ref="K26:K27"/>
    <mergeCell ref="P27:P28"/>
    <mergeCell ref="Q27:Q28"/>
    <mergeCell ref="R27:R28"/>
    <mergeCell ref="P33:P34"/>
    <mergeCell ref="Q33:Q34"/>
    <mergeCell ref="R33:R34"/>
    <mergeCell ref="P29:P30"/>
    <mergeCell ref="P31:P32"/>
    <mergeCell ref="Q29:Q30"/>
    <mergeCell ref="R29:R30"/>
    <mergeCell ref="R23:R24"/>
    <mergeCell ref="K24:K25"/>
    <mergeCell ref="L24:L25"/>
    <mergeCell ref="M24:M25"/>
    <mergeCell ref="N24:N25"/>
    <mergeCell ref="O24:O25"/>
    <mergeCell ref="P25:P26"/>
    <mergeCell ref="Q25:Q26"/>
    <mergeCell ref="R25:R26"/>
    <mergeCell ref="N26:N27"/>
    <mergeCell ref="P21:P22"/>
    <mergeCell ref="Q21:Q22"/>
    <mergeCell ref="R21:R22"/>
    <mergeCell ref="K22:K23"/>
    <mergeCell ref="L22:L23"/>
    <mergeCell ref="M22:M23"/>
    <mergeCell ref="N22:N23"/>
    <mergeCell ref="O22:O23"/>
    <mergeCell ref="P23:P24"/>
    <mergeCell ref="Q23:Q24"/>
    <mergeCell ref="L20:L21"/>
    <mergeCell ref="M20:M21"/>
    <mergeCell ref="N20:N21"/>
    <mergeCell ref="O20:O21"/>
    <mergeCell ref="R17:R18"/>
    <mergeCell ref="K18:K19"/>
    <mergeCell ref="L18:L19"/>
    <mergeCell ref="M18:M19"/>
    <mergeCell ref="N18:N19"/>
    <mergeCell ref="O18:O19"/>
    <mergeCell ref="P19:P20"/>
    <mergeCell ref="Q19:Q20"/>
    <mergeCell ref="R19:R20"/>
    <mergeCell ref="K20:K21"/>
    <mergeCell ref="P17:P18"/>
    <mergeCell ref="Q17:Q18"/>
    <mergeCell ref="K14:K15"/>
    <mergeCell ref="L14:L15"/>
    <mergeCell ref="M14:M15"/>
    <mergeCell ref="N14:N15"/>
    <mergeCell ref="K16:K17"/>
    <mergeCell ref="L16:L17"/>
    <mergeCell ref="M16:M17"/>
    <mergeCell ref="N16:N17"/>
    <mergeCell ref="M10:O10"/>
    <mergeCell ref="P10:R10"/>
    <mergeCell ref="P13:P14"/>
    <mergeCell ref="Q13:Q14"/>
    <mergeCell ref="R13:R14"/>
    <mergeCell ref="O14:O15"/>
    <mergeCell ref="P15:P16"/>
    <mergeCell ref="Q15:Q16"/>
    <mergeCell ref="R15:R16"/>
    <mergeCell ref="O16:O17"/>
    <mergeCell ref="L6:L9"/>
    <mergeCell ref="M6:O6"/>
    <mergeCell ref="P6:R6"/>
    <mergeCell ref="M7:N7"/>
    <mergeCell ref="P7:Q7"/>
    <mergeCell ref="I11:J11"/>
    <mergeCell ref="C6:C11"/>
    <mergeCell ref="H6:H9"/>
    <mergeCell ref="I6:J7"/>
    <mergeCell ref="F6:G7"/>
    <mergeCell ref="D11:E11"/>
    <mergeCell ref="F11:G11"/>
    <mergeCell ref="A33:A34"/>
    <mergeCell ref="B33:B34"/>
    <mergeCell ref="C33:C34"/>
    <mergeCell ref="A37:A38"/>
    <mergeCell ref="B37:B38"/>
    <mergeCell ref="C37:C38"/>
    <mergeCell ref="A39:A40"/>
    <mergeCell ref="D33:D34"/>
    <mergeCell ref="A35:A36"/>
    <mergeCell ref="H20:H21"/>
    <mergeCell ref="H22:H23"/>
    <mergeCell ref="E33:E34"/>
    <mergeCell ref="H26:H27"/>
    <mergeCell ref="E27:E28"/>
    <mergeCell ref="F20:F21"/>
    <mergeCell ref="G22:G23"/>
    <mergeCell ref="A31:A32"/>
    <mergeCell ref="A29:A30"/>
    <mergeCell ref="B29:B30"/>
    <mergeCell ref="D29:D30"/>
    <mergeCell ref="C29:C30"/>
    <mergeCell ref="I24:I25"/>
    <mergeCell ref="I28:I29"/>
    <mergeCell ref="F28:F29"/>
    <mergeCell ref="E23:E24"/>
    <mergeCell ref="F22:F23"/>
    <mergeCell ref="E21:E22"/>
    <mergeCell ref="E25:E26"/>
    <mergeCell ref="A27:A28"/>
    <mergeCell ref="A25:A26"/>
    <mergeCell ref="I26:I27"/>
    <mergeCell ref="B27:B28"/>
    <mergeCell ref="D25:D26"/>
    <mergeCell ref="D27:D28"/>
    <mergeCell ref="G28:G29"/>
    <mergeCell ref="F24:F25"/>
    <mergeCell ref="D23:D24"/>
    <mergeCell ref="A23:A24"/>
    <mergeCell ref="K6:K9"/>
    <mergeCell ref="A12:R12"/>
    <mergeCell ref="A5:R5"/>
    <mergeCell ref="G20:G21"/>
    <mergeCell ref="F18:F19"/>
    <mergeCell ref="G18:G19"/>
    <mergeCell ref="A21:A22"/>
    <mergeCell ref="B21:B22"/>
    <mergeCell ref="C21:C22"/>
    <mergeCell ref="D21:D22"/>
    <mergeCell ref="B23:B24"/>
    <mergeCell ref="C23:C24"/>
    <mergeCell ref="I14:I15"/>
    <mergeCell ref="I20:I21"/>
    <mergeCell ref="D17:D18"/>
    <mergeCell ref="E17:E18"/>
    <mergeCell ref="H18:H19"/>
    <mergeCell ref="H14:H15"/>
    <mergeCell ref="H16:H17"/>
    <mergeCell ref="E13:E14"/>
    <mergeCell ref="J22:J23"/>
    <mergeCell ref="I18:I19"/>
    <mergeCell ref="I16:I17"/>
    <mergeCell ref="J16:J17"/>
    <mergeCell ref="J18:J19"/>
    <mergeCell ref="J20:J21"/>
    <mergeCell ref="J14:J15"/>
    <mergeCell ref="I22:I23"/>
    <mergeCell ref="A19:A20"/>
    <mergeCell ref="B19:B20"/>
    <mergeCell ref="C19:C20"/>
    <mergeCell ref="E19:E20"/>
    <mergeCell ref="D19:D20"/>
    <mergeCell ref="A17:A18"/>
    <mergeCell ref="B17:B18"/>
    <mergeCell ref="C17:C18"/>
    <mergeCell ref="E15:E16"/>
    <mergeCell ref="F14:F15"/>
    <mergeCell ref="G14:G15"/>
    <mergeCell ref="F16:F17"/>
    <mergeCell ref="G16:G17"/>
    <mergeCell ref="C15:C16"/>
    <mergeCell ref="D15:D16"/>
    <mergeCell ref="B13:B14"/>
    <mergeCell ref="C13:C14"/>
    <mergeCell ref="D13:D14"/>
    <mergeCell ref="A89:A90"/>
    <mergeCell ref="A91:A92"/>
    <mergeCell ref="A73:A74"/>
    <mergeCell ref="A81:A82"/>
    <mergeCell ref="A77:A78"/>
    <mergeCell ref="A75:A76"/>
    <mergeCell ref="A79:A80"/>
    <mergeCell ref="B2:R2"/>
    <mergeCell ref="A85:A86"/>
    <mergeCell ref="A83:A84"/>
    <mergeCell ref="A87:A88"/>
    <mergeCell ref="A15:A16"/>
    <mergeCell ref="A6:A11"/>
    <mergeCell ref="B6:B11"/>
    <mergeCell ref="D6:E7"/>
    <mergeCell ref="A13:A14"/>
    <mergeCell ref="B15:B16"/>
  </mergeCells>
  <printOptions horizontalCentered="1" verticalCentered="1"/>
  <pageMargins left="0.5905511811023623" right="0.5905511811023623" top="0.2755905511811024" bottom="0.1968503937007874" header="0.31496062992125984" footer="0.2755905511811024"/>
  <pageSetup horizontalDpi="300" verticalDpi="300" orientation="portrait" paperSize="9" scale="71" r:id="rId1"/>
  <headerFooter alignWithMargins="0">
    <oddHeader>&amp;CUPROSZCZONA TABELA ROBÓT ZIEMNYCH</oddHeader>
  </headerFooter>
  <rowBreaks count="1" manualBreakCount="1">
    <brk id="97" max="19" man="1"/>
  </rowBreaks>
  <colBreaks count="1" manualBreakCount="1">
    <brk id="18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Krysa Wojciech</dc:creator>
  <cp:keywords/>
  <dc:description/>
  <cp:lastModifiedBy>Dagmara Wróbel</cp:lastModifiedBy>
  <cp:lastPrinted>2005-07-18T16:29:48Z</cp:lastPrinted>
  <dcterms:created xsi:type="dcterms:W3CDTF">1998-07-20T19:00:15Z</dcterms:created>
  <dcterms:modified xsi:type="dcterms:W3CDTF">2005-07-29T16:07:01Z</dcterms:modified>
  <cp:category/>
  <cp:version/>
  <cp:contentType/>
  <cp:contentStatus/>
</cp:coreProperties>
</file>