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WPiR" sheetId="1" r:id="rId1"/>
  </sheets>
  <definedNames/>
  <calcPr fullCalcOnLoad="1"/>
</workbook>
</file>

<file path=xl/sharedStrings.xml><?xml version="1.0" encoding="utf-8"?>
<sst xmlns="http://schemas.openxmlformats.org/spreadsheetml/2006/main" count="241" uniqueCount="159">
  <si>
    <t>L.p.</t>
  </si>
  <si>
    <t>Nazwa zadania, lokalizacja</t>
  </si>
  <si>
    <r>
      <t xml:space="preserve">Jednostka </t>
    </r>
    <r>
      <rPr>
        <b/>
        <sz val="6"/>
        <rFont val="Arial CE"/>
        <family val="2"/>
      </rPr>
      <t xml:space="preserve">Koordynująca </t>
    </r>
    <r>
      <rPr>
        <b/>
        <sz val="7"/>
        <rFont val="Arial CE"/>
        <family val="2"/>
      </rPr>
      <t xml:space="preserve"> i Jednostka Realizująca [*]</t>
    </r>
  </si>
  <si>
    <t>Okres realizacji                   [lata]</t>
  </si>
  <si>
    <t>Szacowany koszt całkowity                         [zł]</t>
  </si>
  <si>
    <t>w tym w latach:</t>
  </si>
  <si>
    <t>Środki własne</t>
  </si>
  <si>
    <t>Środki inne*</t>
  </si>
  <si>
    <t>Środki ogółem</t>
  </si>
  <si>
    <t>Transport i Łączność, dział 600</t>
  </si>
  <si>
    <t>Gmina Czernica</t>
  </si>
  <si>
    <t>Gmina Długołęka</t>
  </si>
  <si>
    <t>Gmina Kąty Wrocławskie</t>
  </si>
  <si>
    <t>Gmina Kobierzyce</t>
  </si>
  <si>
    <t>Gmina Mietków</t>
  </si>
  <si>
    <t>Gmina Sobótka</t>
  </si>
  <si>
    <t>Gmina Święta Katarzyna</t>
  </si>
  <si>
    <t>Gmina Żórawina</t>
  </si>
  <si>
    <t>Wyjaśnienie skrótów zamieczczonych w tabeli:</t>
  </si>
  <si>
    <t>OGÓŁEM:</t>
  </si>
  <si>
    <t>K - SP          R - SP</t>
  </si>
  <si>
    <t>Gmina Jordanów</t>
  </si>
  <si>
    <t>Przebudowa drogi nr 1924D w miejscowości Krzyków (2100m) [2006r]</t>
  </si>
  <si>
    <t>1.1</t>
  </si>
  <si>
    <t>1.2*</t>
  </si>
  <si>
    <t>6.1</t>
  </si>
  <si>
    <t>6.2</t>
  </si>
  <si>
    <t>6.3</t>
  </si>
  <si>
    <t>6.4</t>
  </si>
  <si>
    <t>2.2</t>
  </si>
  <si>
    <t>2.3</t>
  </si>
  <si>
    <t>Przebudowa drogi nr 1918D w miejscowości Kamień (300m) [2006r]</t>
  </si>
  <si>
    <t>2.6*</t>
  </si>
  <si>
    <t>3.1</t>
  </si>
  <si>
    <t>4.1</t>
  </si>
  <si>
    <t>Przebudowa drogi nr 2014D Pełcznica-Piotrowice (670m) [2005r]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</si>
  <si>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</si>
  <si>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</si>
  <si>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</si>
  <si>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</si>
  <si>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</si>
  <si>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</si>
  <si>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</si>
  <si>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</si>
  <si>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</si>
  <si>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</si>
  <si>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7.2</t>
  </si>
  <si>
    <t>8.2</t>
  </si>
  <si>
    <t>8.3</t>
  </si>
  <si>
    <t>8.4*</t>
  </si>
  <si>
    <t>6.6</t>
  </si>
  <si>
    <t>6.7</t>
  </si>
  <si>
    <t>2006  2007</t>
  </si>
  <si>
    <t>4.9*</t>
  </si>
  <si>
    <t>4.8*</t>
  </si>
  <si>
    <t>4.10*</t>
  </si>
  <si>
    <t>8.6*</t>
  </si>
  <si>
    <t>8.5*</t>
  </si>
  <si>
    <t>7.1*</t>
  </si>
  <si>
    <t>8.7</t>
  </si>
  <si>
    <t>9.2*</t>
  </si>
  <si>
    <t>5.7*</t>
  </si>
  <si>
    <t>5.8*</t>
  </si>
  <si>
    <t>5.9*</t>
  </si>
  <si>
    <t>2.1*</t>
  </si>
  <si>
    <t>2004    2005</t>
  </si>
  <si>
    <t>2006   2007</t>
  </si>
  <si>
    <t>Przebudowa drogi nr 1987D w miejscowości Wilczkowice [2004r]</t>
  </si>
  <si>
    <t>Budowa drogi nr 1908D w Bierzycach (235m) [2005r]</t>
  </si>
  <si>
    <r>
      <t xml:space="preserve">Budowa chodnika przy drodze nr 1973D w Żernikach Małych </t>
    </r>
    <r>
      <rPr>
        <b/>
        <sz val="8"/>
        <rFont val="Arial CE"/>
        <family val="2"/>
      </rPr>
      <t>(środki inne: Gmina-8315)</t>
    </r>
    <r>
      <rPr>
        <sz val="8"/>
        <rFont val="Arial CE"/>
        <family val="2"/>
      </rPr>
      <t xml:space="preserve"> (II Etap)</t>
    </r>
    <r>
      <rPr>
        <b/>
        <sz val="8"/>
        <rFont val="Arial CE"/>
        <family val="2"/>
      </rPr>
      <t xml:space="preserve"> </t>
    </r>
    <r>
      <rPr>
        <sz val="8"/>
        <rFont val="Arial CE"/>
        <family val="2"/>
      </rPr>
      <t>[2004r]</t>
    </r>
  </si>
  <si>
    <t>6.5</t>
  </si>
  <si>
    <r>
      <t xml:space="preserve">Przebudowa drogi nr 1997D Maniów Mały - Domanice (3550m) - I Etap </t>
    </r>
    <r>
      <rPr>
        <b/>
        <sz val="8"/>
        <rFont val="Arial CE"/>
        <family val="2"/>
      </rPr>
      <t>(SP=437117, środki inne: SAPARD-341396)</t>
    </r>
    <r>
      <rPr>
        <sz val="8"/>
        <rFont val="Arial CE"/>
        <family val="2"/>
      </rPr>
      <t xml:space="preserve"> [2004r]  </t>
    </r>
  </si>
  <si>
    <t>6.8*</t>
  </si>
  <si>
    <t>8.1</t>
  </si>
  <si>
    <t xml:space="preserve"> </t>
  </si>
  <si>
    <t>2.8*</t>
  </si>
  <si>
    <r>
      <t>Budowa drogi nr 1925D na odcinku Jeszkowice - Nadolice Małe (2750m)</t>
    </r>
    <r>
      <rPr>
        <b/>
        <sz val="8"/>
        <rFont val="Arial CE"/>
        <family val="2"/>
      </rPr>
      <t xml:space="preserve"> (środki inne: TFOGR-206000)</t>
    </r>
    <r>
      <rPr>
        <sz val="8"/>
        <rFont val="Arial CE"/>
        <family val="2"/>
      </rPr>
      <t xml:space="preserve"> [2005r]</t>
    </r>
  </si>
  <si>
    <r>
      <t>Odbudowa odwodnienia podłużnego wraz z odbudową parkingu i chodnika przy drodze nr 1928D w Czernicy (80m)</t>
    </r>
    <r>
      <rPr>
        <b/>
        <sz val="8"/>
        <rFont val="Arial CE"/>
        <family val="2"/>
      </rPr>
      <t xml:space="preserve"> (środki inne: Gmina-27400) </t>
    </r>
    <r>
      <rPr>
        <sz val="8"/>
        <rFont val="Arial CE"/>
        <family val="2"/>
      </rPr>
      <t>[2004r]</t>
    </r>
  </si>
  <si>
    <r>
      <t xml:space="preserve">Przebudowa drogi nr 1920D w Kiełczowie (2150m+750m)  </t>
    </r>
    <r>
      <rPr>
        <b/>
        <sz val="8"/>
        <rFont val="Arial CE"/>
        <family val="2"/>
      </rPr>
      <t>(środki inne: Gmina-1637000, ZOPRR-1531750)</t>
    </r>
    <r>
      <rPr>
        <sz val="8"/>
        <rFont val="Arial CE"/>
        <family val="2"/>
      </rPr>
      <t xml:space="preserve"> [2008r]</t>
    </r>
  </si>
  <si>
    <r>
      <t>Budowa chodnika i kanalizacji burzowej na odcinku Długołęka - Szczodre (1000m)</t>
    </r>
    <r>
      <rPr>
        <b/>
        <sz val="8"/>
        <rFont val="Arial CE"/>
        <family val="2"/>
      </rPr>
      <t xml:space="preserve"> (środki inne: Gmina-455000-2005r)</t>
    </r>
    <r>
      <rPr>
        <sz val="8"/>
        <rFont val="Arial CE"/>
        <family val="2"/>
      </rPr>
      <t xml:space="preserve"> [2004-2005r]</t>
    </r>
  </si>
  <si>
    <r>
      <t xml:space="preserve">Przebudowa drogi nr 1918D w Długołęce (od torów PKP w kierunku Kamienia) (1700m) </t>
    </r>
    <r>
      <rPr>
        <b/>
        <sz val="8"/>
        <rFont val="Arial CE"/>
        <family val="2"/>
      </rPr>
      <t xml:space="preserve"> (środki inne: Gmina-40000, ZOPRR-817400)</t>
    </r>
    <r>
      <rPr>
        <sz val="8"/>
        <rFont val="Arial CE"/>
        <family val="2"/>
      </rPr>
      <t xml:space="preserve"> [2005r]</t>
    </r>
  </si>
  <si>
    <r>
      <t>Przebudowa drogi nr 2023D na odcinku - miejscowość Krzeptów - brama lotniska (1000m)</t>
    </r>
    <r>
      <rPr>
        <b/>
        <sz val="8"/>
        <rFont val="Arial CE"/>
        <family val="2"/>
      </rPr>
      <t xml:space="preserve"> (środki inne: Gmina-63000)</t>
    </r>
    <r>
      <rPr>
        <sz val="8"/>
        <rFont val="Arial CE"/>
        <family val="2"/>
      </rPr>
      <t xml:space="preserve"> [2006r]</t>
    </r>
  </si>
  <si>
    <r>
      <t xml:space="preserve">Przebudowa drogi nr 1978D na odcinku Pustków Żurawski - Górzyce (1750m) (kosztorys) </t>
    </r>
    <r>
      <rPr>
        <b/>
        <sz val="8"/>
        <rFont val="Arial CE"/>
        <family val="2"/>
      </rPr>
      <t>(środki inne: TFOGR-103750)</t>
    </r>
    <r>
      <rPr>
        <sz val="8"/>
        <rFont val="Arial CE"/>
        <family val="2"/>
      </rPr>
      <t xml:space="preserve"> [2004r]</t>
    </r>
  </si>
  <si>
    <r>
      <t xml:space="preserve">Budowa chodnika w miejscowości Cesarzowice </t>
    </r>
    <r>
      <rPr>
        <b/>
        <sz val="8"/>
        <rFont val="Arial CE"/>
        <family val="2"/>
      </rPr>
      <t xml:space="preserve">(środki inne: Gmina-171164) </t>
    </r>
    <r>
      <rPr>
        <sz val="8"/>
        <rFont val="Arial CE"/>
        <family val="2"/>
      </rPr>
      <t>(umowa) [2004r]</t>
    </r>
  </si>
  <si>
    <r>
      <t>Przebudowa polegająca na modernizacji drogi nr 2010D w ciągu ul. Nowowiejskiej w miejscowości Kąty Wrocławskie, w zakresie: jezdnia wraz z budową kanalizacji deszczowej na odcinku od hm 0 + 00,00 do hm 6 + 35,00 oraz chodnika po stronie południowej na odcinku od hm 2 + 25,00 do hm 6 + 75,00 na działce nr 1, AM-7 obręb Kąty Wrocławskie (ETAP - I)</t>
    </r>
    <r>
      <rPr>
        <b/>
        <sz val="8"/>
        <rFont val="Arial CE"/>
        <family val="2"/>
      </rPr>
      <t xml:space="preserve">        (SP-393577; środki inne: SAPARD-398468; Gmina-123157)</t>
    </r>
    <r>
      <rPr>
        <sz val="8"/>
        <rFont val="Arial CE"/>
        <family val="2"/>
      </rPr>
      <t xml:space="preserve"> [2005r]</t>
    </r>
  </si>
  <si>
    <r>
      <t xml:space="preserve">Przebudowa drogi nr 1950D na odcinku Małuszów - A4 (3000m) </t>
    </r>
    <r>
      <rPr>
        <b/>
        <sz val="8"/>
        <rFont val="Arial CE"/>
        <family val="2"/>
      </rPr>
      <t xml:space="preserve">(środki inne: Gmina-303938, ZOPRR-1823625) </t>
    </r>
    <r>
      <rPr>
        <sz val="8"/>
        <rFont val="Arial CE"/>
        <family val="2"/>
      </rPr>
      <t>[2006r]</t>
    </r>
  </si>
  <si>
    <r>
      <t>Przebudowa drogi nr 1951D w Ślęzy na odcinku od torów PKP do mostu na rz. Ślęza (700m)</t>
    </r>
    <r>
      <rPr>
        <b/>
        <sz val="8"/>
        <rFont val="Arial CE"/>
        <family val="2"/>
      </rPr>
      <t xml:space="preserve"> (środki inne: Gmina-96688, ZOPRR-580125) </t>
    </r>
    <r>
      <rPr>
        <sz val="8"/>
        <rFont val="Arial CE"/>
        <family val="2"/>
      </rPr>
      <t>[2006r]</t>
    </r>
  </si>
  <si>
    <r>
      <t xml:space="preserve">Przebudowa drogi nr 1951D na odcinku Ślęza - Wysoka (2350m) </t>
    </r>
    <r>
      <rPr>
        <b/>
        <sz val="8"/>
        <rFont val="Arial CE"/>
        <family val="2"/>
      </rPr>
      <t>(środki inne: Gmina-300000, ZOPRR-800000)</t>
    </r>
    <r>
      <rPr>
        <sz val="8"/>
        <rFont val="Arial CE"/>
        <family val="2"/>
      </rPr>
      <t xml:space="preserve"> [2007r]</t>
    </r>
  </si>
  <si>
    <t>Przebudowa drogi nr 1978D na odcinku Pustków Żurawski - Górzyce (kosztorys) (700m) [2004r]</t>
  </si>
  <si>
    <r>
      <t xml:space="preserve">Przebudowa drogi nr 1951D na odcinku od Bielan do stacji PKP (560m) </t>
    </r>
    <r>
      <rPr>
        <b/>
        <sz val="8"/>
        <rFont val="Arial CE"/>
        <family val="2"/>
      </rPr>
      <t>(środki inne: Gmina-95900, ZOPRR-575400</t>
    </r>
    <r>
      <rPr>
        <sz val="8"/>
        <rFont val="Arial CE"/>
        <family val="2"/>
      </rPr>
      <t>) [2005r]</t>
    </r>
  </si>
  <si>
    <r>
      <t xml:space="preserve">Przebudowa skrzyżowania dróg nr 1951D i 1952D w Ślęzie (370m) </t>
    </r>
    <r>
      <rPr>
        <b/>
        <sz val="8"/>
        <rFont val="Arial CE"/>
        <family val="2"/>
      </rPr>
      <t xml:space="preserve"> (środki inne: Gmina-58831, ZOPRR-352988)</t>
    </r>
    <r>
      <rPr>
        <sz val="8"/>
        <rFont val="Arial CE"/>
        <family val="2"/>
      </rPr>
      <t xml:space="preserve"> [2005r]</t>
    </r>
  </si>
  <si>
    <r>
      <t xml:space="preserve">Przebudowa drogi nr 1971D w miejscowości Tyniec Mały (770m) </t>
    </r>
    <r>
      <rPr>
        <b/>
        <sz val="8"/>
        <rFont val="Arial CE"/>
        <family val="2"/>
      </rPr>
      <t xml:space="preserve"> (środki inne: Gmina-79038, ZOPRR-474225)</t>
    </r>
    <r>
      <rPr>
        <sz val="8"/>
        <rFont val="Arial CE"/>
        <family val="2"/>
      </rPr>
      <t xml:space="preserve"> [2005r]</t>
    </r>
  </si>
  <si>
    <r>
      <t xml:space="preserve">Budowa chodnika w Maniowie </t>
    </r>
    <r>
      <rPr>
        <b/>
        <sz val="8"/>
        <rFont val="Arial CE"/>
        <family val="2"/>
      </rPr>
      <t xml:space="preserve">(środki inne: Gmina-159407) </t>
    </r>
    <r>
      <rPr>
        <sz val="8"/>
        <rFont val="Arial CE"/>
        <family val="2"/>
      </rPr>
      <t>[2004r]</t>
    </r>
  </si>
  <si>
    <r>
      <t>Przebudowa drogi nr 2075D w Mietkowie (1200m), ul. Kolejowa</t>
    </r>
    <r>
      <rPr>
        <b/>
        <sz val="8"/>
        <rFont val="Arial CE"/>
        <family val="2"/>
      </rPr>
      <t xml:space="preserve"> (środki inne: ZOPRR-411600)</t>
    </r>
    <r>
      <rPr>
        <sz val="8"/>
        <rFont val="Arial CE"/>
        <family val="2"/>
      </rPr>
      <t xml:space="preserve"> [2005r]</t>
    </r>
  </si>
  <si>
    <r>
      <t xml:space="preserve">Przebudowa drogi nr 2075D w Maniowie (800m), ul. Sobócka </t>
    </r>
    <r>
      <rPr>
        <b/>
        <sz val="8"/>
        <rFont val="Arial CE"/>
        <family val="2"/>
      </rPr>
      <t>(środki inne: ZOPRR-260400)</t>
    </r>
    <r>
      <rPr>
        <sz val="8"/>
        <rFont val="Arial CE"/>
        <family val="2"/>
      </rPr>
      <t xml:space="preserve"> [2005r]</t>
    </r>
  </si>
  <si>
    <r>
      <t>Przebudowa drogi nr 2000D w Mietkowie (500m), ul. Kątecka</t>
    </r>
    <r>
      <rPr>
        <b/>
        <sz val="8"/>
        <rFont val="Arial CE"/>
        <family val="2"/>
      </rPr>
      <t xml:space="preserve"> (środki inne: Gmina-10500, ZOPRR-220500) </t>
    </r>
    <r>
      <rPr>
        <sz val="8"/>
        <rFont val="Arial CE"/>
        <family val="2"/>
      </rPr>
      <t>[2006r]</t>
    </r>
  </si>
  <si>
    <r>
      <t xml:space="preserve">Przebudowa drogi nr 2000D Piława - Milin (1500m) </t>
    </r>
    <r>
      <rPr>
        <b/>
        <sz val="8"/>
        <rFont val="Arial CE"/>
        <family val="2"/>
      </rPr>
      <t xml:space="preserve"> (środki inne: ZOPRR-653063)</t>
    </r>
    <r>
      <rPr>
        <sz val="8"/>
        <rFont val="Arial CE"/>
        <family val="2"/>
      </rPr>
      <t xml:space="preserve"> [2006r]</t>
    </r>
  </si>
  <si>
    <r>
      <t xml:space="preserve">Przebudowa drogi nr 1997D Maniów Mały - Domanice (3550m) - II Etap (III etap projektu) (kosztorys) </t>
    </r>
    <r>
      <rPr>
        <b/>
        <sz val="8"/>
        <rFont val="Arial CE"/>
        <family val="2"/>
      </rPr>
      <t xml:space="preserve"> (środki inne: ZOPRR-334358)</t>
    </r>
    <r>
      <rPr>
        <sz val="8"/>
        <rFont val="Arial CE"/>
        <family val="2"/>
      </rPr>
      <t xml:space="preserve"> [2006r]  </t>
    </r>
  </si>
  <si>
    <r>
      <t xml:space="preserve">Przebudowa drogi nr 1997D Maniów Mały - Domanice (3550m) - III Etap (II etap projektu) (kosztorys) </t>
    </r>
    <r>
      <rPr>
        <b/>
        <sz val="8"/>
        <rFont val="Arial CE"/>
        <family val="2"/>
      </rPr>
      <t>(środki inne: ZOPRR-1479105)</t>
    </r>
    <r>
      <rPr>
        <sz val="8"/>
        <rFont val="Arial CE"/>
        <family val="2"/>
      </rPr>
      <t xml:space="preserve"> [2007r]  </t>
    </r>
  </si>
  <si>
    <r>
      <t>Przebudowa drogi nr 2075D od granicy gminy (Jordanów) do drogi nr 2028D (Świątniki) (1500m)</t>
    </r>
    <r>
      <rPr>
        <b/>
        <sz val="8"/>
        <rFont val="Arial CE"/>
        <family val="2"/>
      </rPr>
      <t xml:space="preserve"> (środki inne: Gmina-10500, ZOPRR-458150) </t>
    </r>
    <r>
      <rPr>
        <sz val="8"/>
        <rFont val="Arial CE"/>
        <family val="2"/>
      </rPr>
      <t>[2008r]</t>
    </r>
  </si>
  <si>
    <t>2004   2005   2006</t>
  </si>
  <si>
    <r>
      <t>Przebudowa drogi nr 1938D na odcinku tory PKP - droga K94 (566m) (II etap) (kosztorys)</t>
    </r>
    <r>
      <rPr>
        <b/>
        <sz val="8"/>
        <rFont val="Arial CE"/>
        <family val="2"/>
      </rPr>
      <t xml:space="preserve"> (środki inne: Gmina-190000, ZOPRR-1165551) </t>
    </r>
    <r>
      <rPr>
        <sz val="8"/>
        <rFont val="Arial CE"/>
        <family val="2"/>
      </rPr>
      <t xml:space="preserve"> [2006r]</t>
    </r>
  </si>
  <si>
    <r>
      <t xml:space="preserve">Przebudowa drogi nr 1941D na odcinku od W395 do Łukaszowic </t>
    </r>
    <r>
      <rPr>
        <b/>
        <sz val="8"/>
        <rFont val="Arial CE"/>
        <family val="2"/>
      </rPr>
      <t>(środki inne: TFOGR-131250)</t>
    </r>
    <r>
      <rPr>
        <sz val="8"/>
        <rFont val="Arial CE"/>
        <family val="2"/>
      </rPr>
      <t xml:space="preserve"> (1750m) [2007r]</t>
    </r>
  </si>
  <si>
    <r>
      <t xml:space="preserve">Budowa chodnika przy drodze 1940D w Biestrzykowie (400m) </t>
    </r>
    <r>
      <rPr>
        <b/>
        <sz val="8"/>
        <rFont val="Arial CE"/>
        <family val="2"/>
      </rPr>
      <t xml:space="preserve">(środki inne: Gmina-37000) </t>
    </r>
    <r>
      <rPr>
        <sz val="8"/>
        <rFont val="Arial CE"/>
        <family val="2"/>
      </rPr>
      <t>[2004r]</t>
    </r>
  </si>
  <si>
    <r>
      <t xml:space="preserve">Budowa chodnika przy drodze nr 1941D w Łukaszowicach (500m) </t>
    </r>
    <r>
      <rPr>
        <b/>
        <sz val="8"/>
        <rFont val="Arial CE"/>
        <family val="2"/>
      </rPr>
      <t>(środki inne: Gmina-47500)</t>
    </r>
    <r>
      <rPr>
        <sz val="8"/>
        <rFont val="Arial CE"/>
        <family val="2"/>
      </rPr>
      <t xml:space="preserve"> [2005r]</t>
    </r>
  </si>
  <si>
    <r>
      <t xml:space="preserve">Budowa chodnika przy drodze nr 1957D i 1945D w miejscowości Bogunów </t>
    </r>
    <r>
      <rPr>
        <b/>
        <sz val="8"/>
        <rFont val="Arial CE"/>
        <family val="2"/>
      </rPr>
      <t>(środki inne: Gmina-78000)</t>
    </r>
    <r>
      <rPr>
        <sz val="8"/>
        <rFont val="Arial CE"/>
        <family val="2"/>
      </rPr>
      <t xml:space="preserve"> [2008r]</t>
    </r>
  </si>
  <si>
    <r>
      <t>Przebudowa drogi nr 1960D w miejscowości Wilczkow</t>
    </r>
    <r>
      <rPr>
        <b/>
        <sz val="8"/>
        <rFont val="Arial CE"/>
        <family val="2"/>
      </rPr>
      <t xml:space="preserve"> (środki inne: Gmina-25000, ZOPRR-580800)</t>
    </r>
    <r>
      <rPr>
        <sz val="8"/>
        <rFont val="Arial CE"/>
        <family val="2"/>
      </rPr>
      <t xml:space="preserve"> [2005r]</t>
    </r>
  </si>
  <si>
    <r>
      <t xml:space="preserve">Przebudowa drogi Suchy Dwór - Żórawina (4250m) </t>
    </r>
    <r>
      <rPr>
        <b/>
        <sz val="8"/>
        <rFont val="Arial CE"/>
        <family val="2"/>
      </rPr>
      <t>(środki inne: ZOPRR-570000)</t>
    </r>
    <r>
      <rPr>
        <sz val="8"/>
        <rFont val="Arial CE"/>
        <family val="2"/>
      </rPr>
      <t xml:space="preserve"> [2006r]; </t>
    </r>
    <r>
      <rPr>
        <b/>
        <sz val="8"/>
        <rFont val="Arial CE"/>
        <family val="2"/>
      </rPr>
      <t xml:space="preserve">(środki inne: ZOPRR-568313) </t>
    </r>
    <r>
      <rPr>
        <sz val="8"/>
        <rFont val="Arial CE"/>
        <family val="2"/>
      </rPr>
      <t>[2007r]</t>
    </r>
  </si>
  <si>
    <r>
      <t>Przebudowa drogi nr 1944D na odcinku Zagródek - granica Gminy (Św. Katarzyna)</t>
    </r>
    <r>
      <rPr>
        <b/>
        <sz val="8"/>
        <rFont val="Arial CE"/>
        <family val="2"/>
      </rPr>
      <t xml:space="preserve"> (środki inne: TFOGR-93750)</t>
    </r>
    <r>
      <rPr>
        <sz val="8"/>
        <rFont val="Arial CE"/>
        <family val="2"/>
      </rPr>
      <t xml:space="preserve"> [2005r] </t>
    </r>
  </si>
  <si>
    <t>Przedbudowa drogi nr 1990D na odcinku Sulistrowiczki - skrzyżowanie z drogą nr 1993D [2006r]</t>
  </si>
  <si>
    <t>4.11</t>
  </si>
  <si>
    <t>Odnowa nawierzchni drogi nr 1970D na odcinku Biskupice Podgórne – droga nr W-347 (2995m) [2008r]</t>
  </si>
  <si>
    <r>
      <t xml:space="preserve">Przebudowa drogi nr 2003D na odcinku od drogi krajowej nr 35 do Zachowic (1300m do piaskowni + 1200m) </t>
    </r>
    <r>
      <rPr>
        <b/>
        <sz val="8"/>
        <rFont val="Arial CE"/>
        <family val="2"/>
      </rPr>
      <t>(środki inne: Piotrowski-50000, Gmina-52500, ZOPRR-815504)</t>
    </r>
    <r>
      <rPr>
        <sz val="8"/>
        <rFont val="Arial CE"/>
        <family val="2"/>
      </rPr>
      <t xml:space="preserve"> [2005r]; </t>
    </r>
  </si>
  <si>
    <t>Powierzchniowe utrwalenie drogi nr 1998D na odcinku Glinica - Piotrówek (5600m) [2005r]</t>
  </si>
  <si>
    <t>Przebudowa polegająca na wzmocnieniu konstrukcji jezdni drogi nr 1974D na odcinku Gniechowice - granica Gminy Kobierzyce (Krzyżowice) (1300m) [2007r]</t>
  </si>
  <si>
    <r>
      <t>Budowa chodnika w Pasikurowicach;</t>
    </r>
    <r>
      <rPr>
        <b/>
        <sz val="8"/>
        <rFont val="Arial CE"/>
        <family val="2"/>
      </rPr>
      <t xml:space="preserve"> (środki inne: Gmina-342583) </t>
    </r>
    <r>
      <rPr>
        <sz val="8"/>
        <rFont val="Arial CE"/>
        <family val="2"/>
      </rPr>
      <t>[2004r]</t>
    </r>
  </si>
  <si>
    <r>
      <t xml:space="preserve">Budowa chodnika w Kiełczowie po stronie południowej (kosztorys) </t>
    </r>
    <r>
      <rPr>
        <b/>
        <sz val="8"/>
        <rFont val="Arial CE"/>
        <family val="2"/>
      </rPr>
      <t xml:space="preserve"> (środki inne: Gmina-1637068)</t>
    </r>
    <r>
      <rPr>
        <sz val="8"/>
        <rFont val="Arial CE"/>
        <family val="2"/>
      </rPr>
      <t xml:space="preserve"> (2150m) [2007r]</t>
    </r>
  </si>
  <si>
    <r>
      <t>Przebudowa drogi nr 2075D od skrzyżowania z drogą nr 1989D do granicy gminy (Sobótka - Świątniki)</t>
    </r>
    <r>
      <rPr>
        <b/>
        <sz val="8"/>
        <rFont val="Arial CE"/>
        <family val="2"/>
      </rPr>
      <t xml:space="preserve"> (środki inne: ZOPRR-658088)</t>
    </r>
    <r>
      <rPr>
        <sz val="8"/>
        <rFont val="Arial CE"/>
        <family val="2"/>
      </rPr>
      <t xml:space="preserve"> (2300m) [2006r]</t>
    </r>
  </si>
  <si>
    <r>
      <t xml:space="preserve">Przebudowa drogi nr 2075D Jordanów - Tyniec nad Ślęzą (przy lasku) </t>
    </r>
    <r>
      <rPr>
        <b/>
        <sz val="8"/>
        <rFont val="Arial CE"/>
        <family val="2"/>
      </rPr>
      <t>(środki inne: ZOPRR-305438)</t>
    </r>
    <r>
      <rPr>
        <sz val="8"/>
        <rFont val="Arial CE"/>
        <family val="2"/>
      </rPr>
      <t xml:space="preserve"> (1500m) [2007r]</t>
    </r>
  </si>
  <si>
    <r>
      <t>Przebudowa drogi nr 1950 na odcinku Małuszów - A4 (600m)</t>
    </r>
    <r>
      <rPr>
        <b/>
        <sz val="8"/>
        <rFont val="Arial CE"/>
        <family val="2"/>
      </rPr>
      <t xml:space="preserve"> (środki inne: Gmina-42788, ZOPRR-256725)</t>
    </r>
    <r>
      <rPr>
        <sz val="8"/>
        <rFont val="Arial CE"/>
        <family val="2"/>
      </rPr>
      <t xml:space="preserve"> [2006r]</t>
    </r>
  </si>
  <si>
    <t>Przebudowa drogi nr 1959D Magnice - Chrzanów - Racławice Wielkie - Żerniki Małe (3300m) [2008r]</t>
  </si>
  <si>
    <r>
      <t xml:space="preserve">Przebudowa polegająca na modernizacji drogi powiatowej nr 1938D w zakresie: jezdnia wraz z odwodnieniem i chodnikiem po stronie północno - zachodniej, od hm 0 + 09,52 do hm 5 + 75,00 zlokalizowanej w ciągu ul. Głównej w miejscowości Święta Katarzyna, na cz. dz. 842, AM-1 obręb Święta Katarzyna oraz ul. Katarzyńskiej w Siechnicach na cz. dz. 608, AM-1 obręb Siechnice (I ETAP) </t>
    </r>
    <r>
      <rPr>
        <b/>
        <sz val="8"/>
        <rFont val="Arial CE"/>
        <family val="2"/>
      </rPr>
      <t>(SP=358748; środki inne: SAPARD-353280; Gmina-106355)</t>
    </r>
    <r>
      <rPr>
        <sz val="8"/>
        <rFont val="Arial CE"/>
        <family val="2"/>
      </rPr>
      <t xml:space="preserve"> [2005r]
</t>
    </r>
  </si>
  <si>
    <r>
      <t xml:space="preserve">Przebudowa drogi nr 2016D Strzeganowice-Sośnica (5100m)  I etap Różaniec - Strzeganowice </t>
    </r>
    <r>
      <rPr>
        <b/>
        <sz val="8"/>
        <rFont val="Arial CE"/>
        <family val="2"/>
      </rPr>
      <t>(środki inne: Gmina-84000, ZOPRR-1053862)</t>
    </r>
    <r>
      <rPr>
        <sz val="8"/>
        <rFont val="Arial CE"/>
        <family val="2"/>
      </rPr>
      <t xml:space="preserve"> [2005r]; II etap </t>
    </r>
    <r>
      <rPr>
        <b/>
        <sz val="8"/>
        <rFont val="Arial CE"/>
        <family val="2"/>
      </rPr>
      <t>(środki inne: Gmina-52500, ZOPRR-658500</t>
    </r>
    <r>
      <rPr>
        <sz val="8"/>
        <rFont val="Arial CE"/>
        <family val="2"/>
      </rPr>
      <t>) [2006r]</t>
    </r>
  </si>
  <si>
    <r>
      <t xml:space="preserve">Przebudowa drogi nr 2018D Sadków - Małkowice;   I etap PKP - Małkowice  </t>
    </r>
    <r>
      <rPr>
        <b/>
        <sz val="8"/>
        <rFont val="Arial CE"/>
        <family val="2"/>
      </rPr>
      <t>(środki inne: ZOPRR-345000)</t>
    </r>
    <r>
      <rPr>
        <sz val="8"/>
        <rFont val="Arial CE"/>
        <family val="2"/>
      </rPr>
      <t xml:space="preserve"> [2006r];   II etap </t>
    </r>
    <r>
      <rPr>
        <b/>
        <sz val="8"/>
        <rFont val="Arial CE"/>
        <family val="2"/>
      </rPr>
      <t>(środki inne: ZOPRR-238500)</t>
    </r>
    <r>
      <rPr>
        <sz val="8"/>
        <rFont val="Arial CE"/>
        <family val="2"/>
      </rPr>
      <t xml:space="preserve"> [2007r] </t>
    </r>
  </si>
  <si>
    <r>
      <t>Przebudowa drogi nr 1920D Kątna-Oleśniczka (800m)</t>
    </r>
    <r>
      <rPr>
        <sz val="8"/>
        <rFont val="Arial CE"/>
        <family val="2"/>
      </rPr>
      <t>[2006r]</t>
    </r>
  </si>
  <si>
    <t>Administracja Publiczna, dział 750</t>
  </si>
  <si>
    <t>Zadanie inwestycyjne: Adaptacja obiektu przy ul. Glinianej we Wrocławiu na siedzibę Starostwa Powiatowego</t>
  </si>
  <si>
    <t>Roboty budowlano-remontowe (projekt i wykonastwo)</t>
  </si>
  <si>
    <t>System informatyczny urzędu (system elektronicznego obiegu dokumentów OED) - projekt, zakup i wdrożenie</t>
  </si>
  <si>
    <t>2005  2006</t>
  </si>
  <si>
    <t>B</t>
  </si>
  <si>
    <t>A</t>
  </si>
  <si>
    <t>Powiat Wrocławski</t>
  </si>
  <si>
    <r>
      <t>Przebudowa drogi nr 1990D - Rogów Sobócki</t>
    </r>
    <r>
      <rPr>
        <b/>
        <sz val="8"/>
        <rFont val="Arial CE"/>
        <family val="2"/>
      </rPr>
      <t xml:space="preserve"> (środki inne: Gmina-437500, ZOPRR-2425000)</t>
    </r>
    <r>
      <rPr>
        <sz val="8"/>
        <rFont val="Arial CE"/>
        <family val="2"/>
      </rPr>
      <t xml:space="preserve">;  </t>
    </r>
    <r>
      <rPr>
        <b/>
        <sz val="8"/>
        <rFont val="Arial CE"/>
        <family val="2"/>
      </rPr>
      <t xml:space="preserve">(środki inne: Gmina-437500, ZOPRR-2425000) </t>
    </r>
    <r>
      <rPr>
        <sz val="8"/>
        <rFont val="Arial CE"/>
        <family val="2"/>
      </rPr>
      <t>[2004-2006r]</t>
    </r>
  </si>
  <si>
    <t>Załącznik nr 1</t>
  </si>
  <si>
    <t>10.1</t>
  </si>
  <si>
    <t>10.2</t>
  </si>
  <si>
    <t>WIELOLETNI PROGRAM INWESTYCYJNY NA LATA 2004 - 2008</t>
  </si>
  <si>
    <t>1.3*</t>
  </si>
  <si>
    <t>2.4</t>
  </si>
  <si>
    <t>2.5*</t>
  </si>
  <si>
    <t>2.7*</t>
  </si>
  <si>
    <t>3.2</t>
  </si>
  <si>
    <t>3.3</t>
  </si>
  <si>
    <t>3.4*</t>
  </si>
  <si>
    <t>5.5*</t>
  </si>
  <si>
    <t>5.6*</t>
  </si>
  <si>
    <t>9.1*</t>
  </si>
  <si>
    <t>9.4</t>
  </si>
  <si>
    <t>7.3</t>
  </si>
  <si>
    <t>9.3</t>
  </si>
  <si>
    <r>
      <t>K</t>
    </r>
    <r>
      <rPr>
        <sz val="8"/>
        <rFont val="Arial CE"/>
        <family val="2"/>
      </rPr>
      <t xml:space="preserve"> - oznacza jednostkę koordynującą, </t>
    </r>
  </si>
  <si>
    <r>
      <t>R</t>
    </r>
    <r>
      <rPr>
        <sz val="8"/>
        <rFont val="Arial CE"/>
        <family val="2"/>
      </rPr>
      <t xml:space="preserve"> - oznacza jednostkę realizującą,</t>
    </r>
  </si>
  <si>
    <r>
      <t>SP</t>
    </r>
    <r>
      <rPr>
        <sz val="8"/>
        <rFont val="Arial CE"/>
        <family val="2"/>
      </rPr>
      <t xml:space="preserve"> - oznacza Starostwo Powiatowe</t>
    </r>
  </si>
  <si>
    <r>
      <t>UG</t>
    </r>
    <r>
      <rPr>
        <sz val="8"/>
        <rFont val="Arial CE"/>
        <family val="2"/>
      </rPr>
      <t xml:space="preserve"> - oznacza Urząd Gminy</t>
    </r>
  </si>
  <si>
    <r>
      <t>Środki inne</t>
    </r>
    <r>
      <rPr>
        <sz val="8"/>
        <rFont val="Arial CE"/>
        <family val="2"/>
      </rPr>
      <t xml:space="preserve"> - rodzaj dofinansowania: SAPARD, Gmina, WFOŚ, EFRR i inne </t>
    </r>
  </si>
  <si>
    <r>
      <t>*</t>
    </r>
    <r>
      <rPr>
        <sz val="8"/>
        <rFont val="Arial CE"/>
        <family val="2"/>
      </rPr>
      <t xml:space="preserve"> - zadania przeniesione z Planu Zadań Inwestycyjnych i Remontowych Powiatu Wrocławskiego na lata 2003 - 2005</t>
    </r>
  </si>
  <si>
    <r>
      <t xml:space="preserve">Przebudowa drogi nr 1945D na odcinku Groblice - Zębice (1600m) </t>
    </r>
    <r>
      <rPr>
        <b/>
        <sz val="8"/>
        <rFont val="Arial CE"/>
        <family val="2"/>
      </rPr>
      <t>(środki inne: Gmina-25000, ZOPRR-803250)</t>
    </r>
    <r>
      <rPr>
        <sz val="8"/>
        <rFont val="Arial CE"/>
        <family val="2"/>
      </rPr>
      <t xml:space="preserve"> [2005r]</t>
    </r>
  </si>
  <si>
    <r>
      <t>Przebudowa drogi nr 1944D na odcinku Bogusławice - granica Gminy (Żórawina)</t>
    </r>
    <r>
      <rPr>
        <b/>
        <sz val="8"/>
        <rFont val="Arial CE"/>
        <family val="2"/>
      </rPr>
      <t xml:space="preserve"> (środki inne: TFOGR-93750) </t>
    </r>
    <r>
      <rPr>
        <sz val="8"/>
        <rFont val="Arial CE"/>
        <family val="2"/>
      </rPr>
      <t xml:space="preserve">[2008r]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</si>
</sst>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7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1" fontId="5" fillId="0" borderId="8" xfId="0" applyNumberFormat="1" applyFont="1" applyBorder="1" applyAlignment="1">
      <alignment horizontal="right"/>
    </xf>
    <xf numFmtId="1" fontId="5" fillId="0" borderId="9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right"/>
    </xf>
    <xf numFmtId="1" fontId="0" fillId="0" borderId="10" xfId="0" applyNumberForma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right" wrapText="1"/>
    </xf>
    <xf numFmtId="1" fontId="6" fillId="0" borderId="11" xfId="0" applyNumberFormat="1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1" fontId="6" fillId="0" borderId="10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1" fontId="5" fillId="0" borderId="1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 wrapText="1"/>
    </xf>
    <xf numFmtId="1" fontId="6" fillId="0" borderId="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1" fontId="1" fillId="0" borderId="0" xfId="0" applyNumberFormat="1" applyFont="1" applyAlignment="1">
      <alignment/>
    </xf>
    <xf numFmtId="1" fontId="5" fillId="0" borderId="1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right"/>
    </xf>
    <xf numFmtId="1" fontId="5" fillId="0" borderId="10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1" fontId="5" fillId="0" borderId="8" xfId="0" applyNumberFormat="1" applyFont="1" applyBorder="1" applyAlignment="1">
      <alignment/>
    </xf>
    <xf numFmtId="1" fontId="5" fillId="0" borderId="9" xfId="0" applyNumberFormat="1" applyFont="1" applyBorder="1" applyAlignment="1">
      <alignment/>
    </xf>
    <xf numFmtId="0" fontId="6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1" fontId="7" fillId="0" borderId="13" xfId="0" applyNumberFormat="1" applyFont="1" applyBorder="1" applyAlignment="1">
      <alignment/>
    </xf>
    <xf numFmtId="1" fontId="1" fillId="0" borderId="8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1" fontId="1" fillId="0" borderId="0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/>
    </xf>
    <xf numFmtId="1" fontId="7" fillId="0" borderId="12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/>
    </xf>
    <xf numFmtId="1" fontId="5" fillId="0" borderId="19" xfId="0" applyNumberFormat="1" applyFont="1" applyBorder="1" applyAlignment="1">
      <alignment horizontal="right"/>
    </xf>
    <xf numFmtId="1" fontId="7" fillId="0" borderId="20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7" fillId="0" borderId="23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7" fillId="0" borderId="24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1" fontId="7" fillId="0" borderId="25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/>
    </xf>
    <xf numFmtId="1" fontId="4" fillId="0" borderId="2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/>
    </xf>
    <xf numFmtId="1" fontId="7" fillId="0" borderId="21" xfId="0" applyNumberFormat="1" applyFont="1" applyBorder="1" applyAlignment="1">
      <alignment/>
    </xf>
    <xf numFmtId="1" fontId="6" fillId="0" borderId="27" xfId="0" applyNumberFormat="1" applyFont="1" applyBorder="1" applyAlignment="1">
      <alignment vertical="top" wrapText="1"/>
    </xf>
    <xf numFmtId="0" fontId="6" fillId="0" borderId="28" xfId="0" applyFont="1" applyBorder="1" applyAlignment="1">
      <alignment vertical="center" wrapText="1"/>
    </xf>
    <xf numFmtId="1" fontId="6" fillId="0" borderId="28" xfId="0" applyNumberFormat="1" applyFont="1" applyBorder="1" applyAlignment="1">
      <alignment vertical="center" wrapText="1"/>
    </xf>
    <xf numFmtId="0" fontId="6" fillId="0" borderId="29" xfId="0" applyFont="1" applyBorder="1" applyAlignment="1">
      <alignment horizontal="left" vertical="center" wrapText="1"/>
    </xf>
    <xf numFmtId="1" fontId="6" fillId="0" borderId="27" xfId="0" applyNumberFormat="1" applyFont="1" applyBorder="1" applyAlignment="1">
      <alignment horizontal="left" vertical="center" wrapText="1"/>
    </xf>
    <xf numFmtId="0" fontId="6" fillId="0" borderId="29" xfId="0" applyFont="1" applyBorder="1" applyAlignment="1">
      <alignment vertical="center" wrapText="1"/>
    </xf>
    <xf numFmtId="1" fontId="6" fillId="0" borderId="27" xfId="0" applyNumberFormat="1" applyFont="1" applyBorder="1" applyAlignment="1">
      <alignment vertical="center" wrapText="1"/>
    </xf>
    <xf numFmtId="0" fontId="6" fillId="0" borderId="28" xfId="0" applyFont="1" applyBorder="1" applyAlignment="1">
      <alignment horizontal="left" vertical="center" wrapText="1"/>
    </xf>
    <xf numFmtId="1" fontId="6" fillId="0" borderId="28" xfId="0" applyNumberFormat="1" applyFont="1" applyBorder="1" applyAlignment="1">
      <alignment horizontal="left" vertical="center" wrapText="1"/>
    </xf>
    <xf numFmtId="1" fontId="6" fillId="0" borderId="29" xfId="0" applyNumberFormat="1" applyFont="1" applyBorder="1" applyAlignment="1">
      <alignment vertical="center" wrapText="1"/>
    </xf>
    <xf numFmtId="1" fontId="6" fillId="0" borderId="28" xfId="0" applyNumberFormat="1" applyFont="1" applyBorder="1" applyAlignment="1">
      <alignment vertical="top" wrapText="1"/>
    </xf>
    <xf numFmtId="1" fontId="6" fillId="0" borderId="30" xfId="0" applyNumberFormat="1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right"/>
    </xf>
    <xf numFmtId="1" fontId="7" fillId="0" borderId="14" xfId="0" applyNumberFormat="1" applyFont="1" applyBorder="1" applyAlignment="1">
      <alignment/>
    </xf>
    <xf numFmtId="1" fontId="0" fillId="0" borderId="24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6" fillId="0" borderId="12" xfId="0" applyNumberFormat="1" applyFont="1" applyBorder="1" applyAlignment="1" applyProtection="1">
      <alignment horizontal="center"/>
      <protection locked="0"/>
    </xf>
    <xf numFmtId="1" fontId="6" fillId="0" borderId="30" xfId="0" applyNumberFormat="1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1" fontId="6" fillId="0" borderId="31" xfId="0" applyNumberFormat="1" applyFont="1" applyBorder="1" applyAlignment="1" applyProtection="1">
      <alignment horizontal="center" vertical="center" wrapText="1"/>
      <protection locked="0"/>
    </xf>
    <xf numFmtId="1" fontId="6" fillId="0" borderId="32" xfId="0" applyNumberFormat="1" applyFont="1" applyBorder="1" applyAlignment="1" applyProtection="1">
      <alignment horizontal="center" vertical="center" wrapText="1"/>
      <protection locked="0"/>
    </xf>
    <xf numFmtId="1" fontId="6" fillId="0" borderId="31" xfId="0" applyNumberFormat="1" applyFont="1" applyBorder="1" applyAlignment="1" applyProtection="1">
      <alignment horizontal="center" vertical="center"/>
      <protection locked="0"/>
    </xf>
    <xf numFmtId="1" fontId="5" fillId="0" borderId="33" xfId="0" applyNumberFormat="1" applyFont="1" applyBorder="1" applyAlignment="1" applyProtection="1">
      <alignment horizontal="right"/>
      <protection locked="0"/>
    </xf>
    <xf numFmtId="1" fontId="6" fillId="0" borderId="28" xfId="0" applyNumberFormat="1" applyFont="1" applyBorder="1" applyAlignment="1" applyProtection="1">
      <alignment horizontal="right"/>
      <protection locked="0"/>
    </xf>
    <xf numFmtId="1" fontId="5" fillId="0" borderId="34" xfId="0" applyNumberFormat="1" applyFont="1" applyBorder="1" applyAlignment="1" applyProtection="1">
      <alignment horizontal="right"/>
      <protection locked="0"/>
    </xf>
    <xf numFmtId="1" fontId="6" fillId="0" borderId="27" xfId="0" applyNumberFormat="1" applyFont="1" applyBorder="1" applyAlignment="1" applyProtection="1">
      <alignment horizontal="right"/>
      <protection locked="0"/>
    </xf>
    <xf numFmtId="1" fontId="7" fillId="0" borderId="23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35" xfId="0" applyNumberFormat="1" applyFont="1" applyBorder="1" applyAlignment="1">
      <alignment horizontal="center"/>
    </xf>
    <xf numFmtId="1" fontId="7" fillId="0" borderId="24" xfId="0" applyNumberFormat="1" applyFont="1" applyBorder="1" applyAlignment="1">
      <alignment horizontal="left"/>
    </xf>
    <xf numFmtId="1" fontId="7" fillId="0" borderId="16" xfId="0" applyNumberFormat="1" applyFont="1" applyBorder="1" applyAlignment="1">
      <alignment horizontal="left"/>
    </xf>
    <xf numFmtId="1" fontId="7" fillId="0" borderId="21" xfId="0" applyNumberFormat="1" applyFont="1" applyBorder="1" applyAlignment="1">
      <alignment horizontal="left"/>
    </xf>
    <xf numFmtId="1" fontId="7" fillId="0" borderId="36" xfId="0" applyNumberFormat="1" applyFont="1" applyBorder="1" applyAlignment="1">
      <alignment horizontal="center" vertical="center"/>
    </xf>
    <xf numFmtId="1" fontId="7" fillId="0" borderId="37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 wrapText="1"/>
    </xf>
    <xf numFmtId="1" fontId="2" fillId="0" borderId="37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7" fillId="0" borderId="36" xfId="0" applyNumberFormat="1" applyFont="1" applyBorder="1" applyAlignment="1">
      <alignment horizontal="center" vertical="center" wrapText="1"/>
    </xf>
    <xf numFmtId="1" fontId="7" fillId="0" borderId="37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/>
    </xf>
    <xf numFmtId="1" fontId="5" fillId="0" borderId="8" xfId="0" applyNumberFormat="1" applyFont="1" applyBorder="1" applyAlignment="1">
      <alignment/>
    </xf>
    <xf numFmtId="1" fontId="7" fillId="0" borderId="24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/>
    </xf>
    <xf numFmtId="0" fontId="0" fillId="0" borderId="16" xfId="0" applyBorder="1" applyAlignment="1">
      <alignment horizontal="left"/>
    </xf>
    <xf numFmtId="1" fontId="7" fillId="0" borderId="7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35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left" vertical="center" wrapText="1"/>
    </xf>
    <xf numFmtId="0" fontId="0" fillId="0" borderId="8" xfId="0" applyBorder="1" applyAlignment="1">
      <alignment/>
    </xf>
    <xf numFmtId="1" fontId="7" fillId="0" borderId="7" xfId="0" applyNumberFormat="1" applyFont="1" applyBorder="1" applyAlignment="1">
      <alignment/>
    </xf>
    <xf numFmtId="1" fontId="1" fillId="0" borderId="38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1" fontId="5" fillId="0" borderId="39" xfId="0" applyNumberFormat="1" applyFont="1" applyBorder="1" applyAlignment="1">
      <alignment vertical="center"/>
    </xf>
    <xf numFmtId="0" fontId="0" fillId="0" borderId="33" xfId="0" applyBorder="1" applyAlignment="1">
      <alignment/>
    </xf>
    <xf numFmtId="1" fontId="5" fillId="0" borderId="38" xfId="0" applyNumberFormat="1" applyFont="1" applyBorder="1" applyAlignment="1">
      <alignment/>
    </xf>
    <xf numFmtId="0" fontId="1" fillId="0" borderId="3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9"/>
  <sheetViews>
    <sheetView tabSelected="1" workbookViewId="0" topLeftCell="A77">
      <selection activeCell="H71" sqref="H71"/>
    </sheetView>
  </sheetViews>
  <sheetFormatPr defaultColWidth="9.00390625" defaultRowHeight="12.75" outlineLevelRow="1"/>
  <cols>
    <col min="1" max="1" width="1.25" style="3" customWidth="1"/>
    <col min="2" max="2" width="5.25390625" style="3" customWidth="1"/>
    <col min="3" max="3" width="26.00390625" style="3" customWidth="1"/>
    <col min="4" max="4" width="8.875" style="3" customWidth="1"/>
    <col min="5" max="5" width="8.75390625" style="3" customWidth="1"/>
    <col min="6" max="6" width="8.125" style="51" customWidth="1"/>
    <col min="7" max="8" width="8.00390625" style="3" customWidth="1"/>
    <col min="9" max="9" width="7.375" style="51" customWidth="1"/>
    <col min="10" max="11" width="7.625" style="3" customWidth="1"/>
    <col min="12" max="12" width="7.875" style="51" customWidth="1"/>
    <col min="13" max="13" width="7.625" style="3" customWidth="1"/>
    <col min="14" max="14" width="8.125" style="3" customWidth="1"/>
    <col min="15" max="15" width="7.625" style="51" customWidth="1"/>
    <col min="16" max="16" width="8.00390625" style="3" customWidth="1"/>
    <col min="17" max="17" width="8.375" style="3" customWidth="1"/>
    <col min="18" max="18" width="7.25390625" style="51" customWidth="1"/>
    <col min="19" max="19" width="7.75390625" style="3" customWidth="1"/>
    <col min="20" max="20" width="7.875" style="3" customWidth="1"/>
    <col min="21" max="21" width="9.125" style="51" customWidth="1"/>
    <col min="22" max="16384" width="9.125" style="3" customWidth="1"/>
  </cols>
  <sheetData>
    <row r="1" spans="12:17" ht="13.5" thickBot="1">
      <c r="L1" s="73"/>
      <c r="M1" s="73"/>
      <c r="N1" s="73"/>
      <c r="O1" s="73"/>
      <c r="P1" s="73"/>
      <c r="Q1" s="4"/>
    </row>
    <row r="2" spans="2:23" ht="15.75" customHeight="1" thickBot="1">
      <c r="B2" s="116"/>
      <c r="C2" s="117"/>
      <c r="D2" s="117"/>
      <c r="E2" s="158" t="s">
        <v>137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5" t="s">
        <v>134</v>
      </c>
      <c r="V2" s="156"/>
      <c r="W2" s="157"/>
    </row>
    <row r="3" spans="2:23" ht="13.5" thickBot="1">
      <c r="B3" s="135" t="s">
        <v>0</v>
      </c>
      <c r="C3" s="135" t="s">
        <v>1</v>
      </c>
      <c r="D3" s="138" t="s">
        <v>2</v>
      </c>
      <c r="E3" s="141" t="s">
        <v>3</v>
      </c>
      <c r="F3" s="151" t="s">
        <v>4</v>
      </c>
      <c r="G3" s="151"/>
      <c r="H3" s="152"/>
      <c r="I3" s="132" t="s">
        <v>5</v>
      </c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4"/>
    </row>
    <row r="4" spans="2:23" ht="36" customHeight="1" thickBot="1">
      <c r="B4" s="136"/>
      <c r="C4" s="136"/>
      <c r="D4" s="139"/>
      <c r="E4" s="142"/>
      <c r="F4" s="153"/>
      <c r="G4" s="153"/>
      <c r="H4" s="154"/>
      <c r="I4" s="129">
        <v>2004</v>
      </c>
      <c r="J4" s="130"/>
      <c r="K4" s="131"/>
      <c r="L4" s="129">
        <v>2005</v>
      </c>
      <c r="M4" s="130"/>
      <c r="N4" s="131"/>
      <c r="O4" s="146">
        <v>2006</v>
      </c>
      <c r="P4" s="147"/>
      <c r="Q4" s="148"/>
      <c r="R4" s="146">
        <v>2007</v>
      </c>
      <c r="S4" s="147"/>
      <c r="T4" s="148"/>
      <c r="U4" s="146">
        <v>2008</v>
      </c>
      <c r="V4" s="147"/>
      <c r="W4" s="148"/>
    </row>
    <row r="5" spans="2:23" ht="39" customHeight="1" thickBot="1">
      <c r="B5" s="137"/>
      <c r="C5" s="137"/>
      <c r="D5" s="140"/>
      <c r="E5" s="143"/>
      <c r="F5" s="5" t="s">
        <v>6</v>
      </c>
      <c r="G5" s="6" t="s">
        <v>7</v>
      </c>
      <c r="H5" s="7" t="s">
        <v>8</v>
      </c>
      <c r="I5" s="8" t="s">
        <v>6</v>
      </c>
      <c r="J5" s="6" t="s">
        <v>7</v>
      </c>
      <c r="K5" s="7" t="s">
        <v>8</v>
      </c>
      <c r="L5" s="8" t="s">
        <v>6</v>
      </c>
      <c r="M5" s="6" t="s">
        <v>7</v>
      </c>
      <c r="N5" s="7" t="s">
        <v>8</v>
      </c>
      <c r="O5" s="8" t="s">
        <v>6</v>
      </c>
      <c r="P5" s="6" t="s">
        <v>7</v>
      </c>
      <c r="Q5" s="7" t="s">
        <v>8</v>
      </c>
      <c r="R5" s="8" t="s">
        <v>6</v>
      </c>
      <c r="S5" s="6" t="s">
        <v>7</v>
      </c>
      <c r="T5" s="7" t="s">
        <v>8</v>
      </c>
      <c r="U5" s="8" t="s">
        <v>6</v>
      </c>
      <c r="V5" s="6" t="s">
        <v>7</v>
      </c>
      <c r="W5" s="7" t="s">
        <v>8</v>
      </c>
    </row>
    <row r="6" spans="2:23" ht="13.5" thickBot="1"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9">
        <v>16</v>
      </c>
      <c r="R6" s="9">
        <v>17</v>
      </c>
      <c r="S6" s="9">
        <v>18</v>
      </c>
      <c r="T6" s="9">
        <v>19</v>
      </c>
      <c r="U6" s="9">
        <v>20</v>
      </c>
      <c r="V6" s="9">
        <v>21</v>
      </c>
      <c r="W6" s="9">
        <v>22</v>
      </c>
    </row>
    <row r="7" spans="2:23" ht="13.5" thickBot="1">
      <c r="B7" s="95"/>
      <c r="C7" s="132" t="s">
        <v>132</v>
      </c>
      <c r="D7" s="150"/>
      <c r="E7" s="62" t="s">
        <v>19</v>
      </c>
      <c r="F7" s="113">
        <f>SUM(F8:F9)</f>
        <v>23164550.75</v>
      </c>
      <c r="G7" s="112">
        <f aca="true" t="shared" si="0" ref="G7:W7">SUM(G8:G9)</f>
        <v>34039674.730000004</v>
      </c>
      <c r="H7" s="113">
        <f t="shared" si="0"/>
        <v>57204225.480000004</v>
      </c>
      <c r="I7" s="112">
        <f t="shared" si="0"/>
        <v>1925168</v>
      </c>
      <c r="J7" s="113">
        <f t="shared" si="0"/>
        <v>1232361</v>
      </c>
      <c r="K7" s="112">
        <f t="shared" si="0"/>
        <v>3157529</v>
      </c>
      <c r="L7" s="113">
        <f t="shared" si="0"/>
        <v>11376133.75</v>
      </c>
      <c r="M7" s="112">
        <f t="shared" si="0"/>
        <v>11583638.75</v>
      </c>
      <c r="N7" s="113">
        <f t="shared" si="0"/>
        <v>22959772.5</v>
      </c>
      <c r="O7" s="112">
        <f t="shared" si="0"/>
        <v>5731814</v>
      </c>
      <c r="P7" s="113">
        <f t="shared" si="0"/>
        <v>10965514</v>
      </c>
      <c r="Q7" s="112">
        <f t="shared" si="0"/>
        <v>16697328</v>
      </c>
      <c r="R7" s="113">
        <f t="shared" si="0"/>
        <v>1663772.5</v>
      </c>
      <c r="S7" s="112">
        <f t="shared" si="0"/>
        <v>6459673.48</v>
      </c>
      <c r="T7" s="113">
        <f t="shared" si="0"/>
        <v>8123445.98</v>
      </c>
      <c r="U7" s="112">
        <f t="shared" si="0"/>
        <v>2467662.5</v>
      </c>
      <c r="V7" s="113">
        <f t="shared" si="0"/>
        <v>3798487.5</v>
      </c>
      <c r="W7" s="112">
        <f t="shared" si="0"/>
        <v>6266150</v>
      </c>
    </row>
    <row r="8" spans="2:23" ht="13.5" thickBot="1">
      <c r="B8" s="80" t="s">
        <v>131</v>
      </c>
      <c r="C8" s="89" t="s">
        <v>9</v>
      </c>
      <c r="D8" s="70"/>
      <c r="E8" s="115" t="s">
        <v>19</v>
      </c>
      <c r="F8" s="114">
        <f aca="true" t="shared" si="1" ref="F8:W8">F14+F18+F27+F32+F44+F54+F63+F67+F75</f>
        <v>13655458.75</v>
      </c>
      <c r="G8" s="77">
        <f t="shared" si="1"/>
        <v>34039674.730000004</v>
      </c>
      <c r="H8" s="114">
        <f t="shared" si="1"/>
        <v>47695133.480000004</v>
      </c>
      <c r="I8" s="77">
        <f t="shared" si="1"/>
        <v>1554368</v>
      </c>
      <c r="J8" s="114">
        <f t="shared" si="1"/>
        <v>1232361</v>
      </c>
      <c r="K8" s="77">
        <f t="shared" si="1"/>
        <v>2786729</v>
      </c>
      <c r="L8" s="114">
        <f t="shared" si="1"/>
        <v>4042470.75</v>
      </c>
      <c r="M8" s="77">
        <f t="shared" si="1"/>
        <v>11583638.75</v>
      </c>
      <c r="N8" s="114">
        <f t="shared" si="1"/>
        <v>15626109.5</v>
      </c>
      <c r="O8" s="77">
        <f t="shared" si="1"/>
        <v>3927185</v>
      </c>
      <c r="P8" s="114">
        <f t="shared" si="1"/>
        <v>10965514</v>
      </c>
      <c r="Q8" s="77">
        <f t="shared" si="1"/>
        <v>14892699</v>
      </c>
      <c r="R8" s="114">
        <f t="shared" si="1"/>
        <v>1663772.5</v>
      </c>
      <c r="S8" s="77">
        <f t="shared" si="1"/>
        <v>6459673.48</v>
      </c>
      <c r="T8" s="114">
        <f t="shared" si="1"/>
        <v>8123445.98</v>
      </c>
      <c r="U8" s="77">
        <f t="shared" si="1"/>
        <v>2467662.5</v>
      </c>
      <c r="V8" s="114">
        <f t="shared" si="1"/>
        <v>3798487.5</v>
      </c>
      <c r="W8" s="77">
        <f t="shared" si="1"/>
        <v>6266150</v>
      </c>
    </row>
    <row r="9" spans="2:23" ht="13.5" thickBot="1">
      <c r="B9" s="76" t="s">
        <v>130</v>
      </c>
      <c r="C9" s="149" t="s">
        <v>125</v>
      </c>
      <c r="D9" s="149"/>
      <c r="E9" s="62" t="s">
        <v>19</v>
      </c>
      <c r="F9" s="90">
        <f>F81</f>
        <v>9509092</v>
      </c>
      <c r="G9" s="111">
        <f aca="true" t="shared" si="2" ref="G9:W9">G81</f>
        <v>0</v>
      </c>
      <c r="H9" s="90">
        <f t="shared" si="2"/>
        <v>9509092</v>
      </c>
      <c r="I9" s="111">
        <f t="shared" si="2"/>
        <v>370800</v>
      </c>
      <c r="J9" s="90">
        <f t="shared" si="2"/>
        <v>0</v>
      </c>
      <c r="K9" s="111">
        <f t="shared" si="2"/>
        <v>370800</v>
      </c>
      <c r="L9" s="90">
        <f t="shared" si="2"/>
        <v>7333663</v>
      </c>
      <c r="M9" s="111">
        <f t="shared" si="2"/>
        <v>0</v>
      </c>
      <c r="N9" s="90">
        <f t="shared" si="2"/>
        <v>7333663</v>
      </c>
      <c r="O9" s="111">
        <f t="shared" si="2"/>
        <v>1804629</v>
      </c>
      <c r="P9" s="90">
        <f t="shared" si="2"/>
        <v>0</v>
      </c>
      <c r="Q9" s="111">
        <f t="shared" si="2"/>
        <v>1804629</v>
      </c>
      <c r="R9" s="90">
        <f t="shared" si="2"/>
        <v>0</v>
      </c>
      <c r="S9" s="111">
        <f t="shared" si="2"/>
        <v>0</v>
      </c>
      <c r="T9" s="90">
        <f t="shared" si="2"/>
        <v>0</v>
      </c>
      <c r="U9" s="111">
        <f t="shared" si="2"/>
        <v>0</v>
      </c>
      <c r="V9" s="90">
        <f t="shared" si="2"/>
        <v>0</v>
      </c>
      <c r="W9" s="111">
        <f t="shared" si="2"/>
        <v>0</v>
      </c>
    </row>
    <row r="10" spans="2:23" ht="9" customHeight="1" thickBot="1">
      <c r="B10" s="96"/>
      <c r="C10" s="10"/>
      <c r="D10" s="10"/>
      <c r="E10" s="79"/>
      <c r="F10" s="83"/>
      <c r="G10" s="84"/>
      <c r="H10" s="84"/>
      <c r="I10" s="83"/>
      <c r="J10" s="84"/>
      <c r="K10" s="84"/>
      <c r="L10" s="83"/>
      <c r="M10" s="84"/>
      <c r="N10" s="85"/>
      <c r="O10" s="83"/>
      <c r="P10" s="84"/>
      <c r="Q10" s="84"/>
      <c r="R10" s="83"/>
      <c r="S10" s="84"/>
      <c r="T10" s="84"/>
      <c r="U10" s="83"/>
      <c r="V10" s="84"/>
      <c r="W10" s="86"/>
    </row>
    <row r="11" spans="2:23" ht="13.5" thickBot="1">
      <c r="B11" s="91"/>
      <c r="C11" s="79" t="s">
        <v>9</v>
      </c>
      <c r="D11" s="97"/>
      <c r="E11" s="81" t="s">
        <v>19</v>
      </c>
      <c r="F11" s="82">
        <f aca="true" t="shared" si="3" ref="F11:W11">F14+F18+F27+F32+F44+F54+F63+F67+F75</f>
        <v>13655458.75</v>
      </c>
      <c r="G11" s="82">
        <f t="shared" si="3"/>
        <v>34039674.730000004</v>
      </c>
      <c r="H11" s="82">
        <f t="shared" si="3"/>
        <v>47695133.480000004</v>
      </c>
      <c r="I11" s="82">
        <f t="shared" si="3"/>
        <v>1554368</v>
      </c>
      <c r="J11" s="82">
        <f t="shared" si="3"/>
        <v>1232361</v>
      </c>
      <c r="K11" s="82">
        <f t="shared" si="3"/>
        <v>2786729</v>
      </c>
      <c r="L11" s="82">
        <f t="shared" si="3"/>
        <v>4042470.75</v>
      </c>
      <c r="M11" s="82">
        <f t="shared" si="3"/>
        <v>11583638.75</v>
      </c>
      <c r="N11" s="82">
        <f t="shared" si="3"/>
        <v>15626109.5</v>
      </c>
      <c r="O11" s="82">
        <f t="shared" si="3"/>
        <v>3927185</v>
      </c>
      <c r="P11" s="82">
        <f t="shared" si="3"/>
        <v>10965514</v>
      </c>
      <c r="Q11" s="82">
        <f t="shared" si="3"/>
        <v>14892699</v>
      </c>
      <c r="R11" s="82">
        <f t="shared" si="3"/>
        <v>1663772.5</v>
      </c>
      <c r="S11" s="82">
        <f t="shared" si="3"/>
        <v>6459673.48</v>
      </c>
      <c r="T11" s="82">
        <f t="shared" si="3"/>
        <v>8123445.98</v>
      </c>
      <c r="U11" s="82">
        <f t="shared" si="3"/>
        <v>2467662.5</v>
      </c>
      <c r="V11" s="82">
        <f t="shared" si="3"/>
        <v>3798487.5</v>
      </c>
      <c r="W11" s="82">
        <f t="shared" si="3"/>
        <v>6266150</v>
      </c>
    </row>
    <row r="12" spans="2:23" ht="6" customHeight="1">
      <c r="B12" s="78"/>
      <c r="C12" s="162"/>
      <c r="D12" s="162"/>
      <c r="E12" s="10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8"/>
    </row>
    <row r="13" spans="2:23" ht="3.75" customHeight="1" thickBot="1">
      <c r="B13" s="93"/>
      <c r="C13" s="92"/>
      <c r="D13" s="92"/>
      <c r="E13" s="92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94"/>
    </row>
    <row r="14" spans="2:23" ht="16.5" customHeight="1" thickBot="1">
      <c r="B14" s="118">
        <v>1</v>
      </c>
      <c r="C14" s="144" t="s">
        <v>10</v>
      </c>
      <c r="D14" s="145"/>
      <c r="E14" s="145"/>
      <c r="F14" s="12">
        <f aca="true" t="shared" si="4" ref="F14:W14">SUM(F15:F17)</f>
        <v>845600</v>
      </c>
      <c r="G14" s="12">
        <f t="shared" si="4"/>
        <v>233400</v>
      </c>
      <c r="H14" s="12">
        <f t="shared" si="4"/>
        <v>1079000</v>
      </c>
      <c r="I14" s="12">
        <f t="shared" si="4"/>
        <v>5000</v>
      </c>
      <c r="J14" s="12">
        <f t="shared" si="4"/>
        <v>27400</v>
      </c>
      <c r="K14" s="12">
        <f t="shared" si="4"/>
        <v>32400</v>
      </c>
      <c r="L14" s="12">
        <f t="shared" si="4"/>
        <v>318600</v>
      </c>
      <c r="M14" s="12">
        <f t="shared" si="4"/>
        <v>206000</v>
      </c>
      <c r="N14" s="12">
        <f t="shared" si="4"/>
        <v>524600</v>
      </c>
      <c r="O14" s="12">
        <f t="shared" si="4"/>
        <v>522000</v>
      </c>
      <c r="P14" s="12">
        <f t="shared" si="4"/>
        <v>0</v>
      </c>
      <c r="Q14" s="12">
        <f t="shared" si="4"/>
        <v>522000</v>
      </c>
      <c r="R14" s="12">
        <f t="shared" si="4"/>
        <v>0</v>
      </c>
      <c r="S14" s="12">
        <f t="shared" si="4"/>
        <v>0</v>
      </c>
      <c r="T14" s="12">
        <f t="shared" si="4"/>
        <v>0</v>
      </c>
      <c r="U14" s="12">
        <f t="shared" si="4"/>
        <v>0</v>
      </c>
      <c r="V14" s="12">
        <f t="shared" si="4"/>
        <v>0</v>
      </c>
      <c r="W14" s="13">
        <f t="shared" si="4"/>
        <v>0</v>
      </c>
    </row>
    <row r="15" spans="2:24" ht="39" customHeight="1" outlineLevel="1">
      <c r="B15" s="119" t="s">
        <v>23</v>
      </c>
      <c r="C15" s="98" t="s">
        <v>22</v>
      </c>
      <c r="D15" s="19" t="s">
        <v>20</v>
      </c>
      <c r="E15" s="16">
        <v>2006</v>
      </c>
      <c r="F15" s="52">
        <f aca="true" t="shared" si="5" ref="F15:H16">I15+L15+O15+R15+U15</f>
        <v>522000</v>
      </c>
      <c r="G15" s="16">
        <f t="shared" si="5"/>
        <v>0</v>
      </c>
      <c r="H15" s="16">
        <f t="shared" si="5"/>
        <v>522000</v>
      </c>
      <c r="I15" s="52"/>
      <c r="J15" s="16">
        <f>K15-I15</f>
        <v>0</v>
      </c>
      <c r="K15" s="16"/>
      <c r="L15" s="52"/>
      <c r="M15" s="16">
        <f>N15-L15</f>
        <v>0</v>
      </c>
      <c r="N15" s="16"/>
      <c r="O15" s="69">
        <v>522000</v>
      </c>
      <c r="P15" s="16">
        <f>Q15-O15</f>
        <v>0</v>
      </c>
      <c r="Q15" s="68">
        <v>522000</v>
      </c>
      <c r="R15" s="52"/>
      <c r="S15" s="16">
        <f>T15-R15</f>
        <v>0</v>
      </c>
      <c r="T15" s="50"/>
      <c r="U15" s="52"/>
      <c r="V15" s="16">
        <f>W15-U15</f>
        <v>0</v>
      </c>
      <c r="W15" s="50"/>
      <c r="X15" s="3" t="s">
        <v>74</v>
      </c>
    </row>
    <row r="16" spans="2:23" ht="48.75" customHeight="1" outlineLevel="1">
      <c r="B16" s="120" t="s">
        <v>24</v>
      </c>
      <c r="C16" s="99" t="s">
        <v>76</v>
      </c>
      <c r="D16" s="19" t="s">
        <v>20</v>
      </c>
      <c r="E16" s="21">
        <v>2005</v>
      </c>
      <c r="F16" s="43">
        <f t="shared" si="5"/>
        <v>318600</v>
      </c>
      <c r="G16" s="21">
        <f t="shared" si="5"/>
        <v>206000</v>
      </c>
      <c r="H16" s="21">
        <f t="shared" si="5"/>
        <v>524600</v>
      </c>
      <c r="I16" s="43"/>
      <c r="J16" s="21">
        <f>K16-I16</f>
        <v>0</v>
      </c>
      <c r="K16" s="21"/>
      <c r="L16" s="43">
        <v>318600</v>
      </c>
      <c r="M16" s="21">
        <f>N16-L16</f>
        <v>206000</v>
      </c>
      <c r="N16" s="21">
        <v>524600</v>
      </c>
      <c r="O16" s="43"/>
      <c r="P16" s="21">
        <f>Q16-O16</f>
        <v>0</v>
      </c>
      <c r="Q16" s="45"/>
      <c r="R16" s="43"/>
      <c r="S16" s="21">
        <f>T16-R16</f>
        <v>0</v>
      </c>
      <c r="T16" s="45"/>
      <c r="U16" s="43"/>
      <c r="V16" s="21">
        <f>W16-U16</f>
        <v>0</v>
      </c>
      <c r="W16" s="45"/>
    </row>
    <row r="17" spans="2:23" ht="59.25" customHeight="1" outlineLevel="1" thickBot="1">
      <c r="B17" s="121" t="s">
        <v>138</v>
      </c>
      <c r="C17" s="101" t="s">
        <v>77</v>
      </c>
      <c r="D17" s="19" t="s">
        <v>20</v>
      </c>
      <c r="E17" s="25">
        <v>2004</v>
      </c>
      <c r="F17" s="44">
        <f>I17+L17+O17+R17+U17</f>
        <v>5000</v>
      </c>
      <c r="G17" s="25">
        <f>J17+M17+P17+S17+V17</f>
        <v>27400</v>
      </c>
      <c r="H17" s="25">
        <f>K17+N17+Q17+T17+W17</f>
        <v>32400</v>
      </c>
      <c r="I17" s="44">
        <v>5000</v>
      </c>
      <c r="J17" s="25">
        <f>K17-I17</f>
        <v>27400</v>
      </c>
      <c r="K17" s="25">
        <v>32400</v>
      </c>
      <c r="L17" s="44"/>
      <c r="M17" s="25">
        <f>N17-L17</f>
        <v>0</v>
      </c>
      <c r="N17" s="25"/>
      <c r="O17" s="44"/>
      <c r="P17" s="25">
        <f>Q17-O17</f>
        <v>0</v>
      </c>
      <c r="Q17" s="46"/>
      <c r="R17" s="44"/>
      <c r="S17" s="25">
        <f>T17-R17</f>
        <v>0</v>
      </c>
      <c r="T17" s="46"/>
      <c r="U17" s="44"/>
      <c r="V17" s="25">
        <f>W17-U17</f>
        <v>0</v>
      </c>
      <c r="W17" s="46"/>
    </row>
    <row r="18" spans="2:23" ht="16.5" customHeight="1" thickBot="1">
      <c r="B18" s="118">
        <v>2</v>
      </c>
      <c r="C18" s="144" t="s">
        <v>11</v>
      </c>
      <c r="D18" s="145"/>
      <c r="E18" s="145"/>
      <c r="F18" s="12">
        <f aca="true" t="shared" si="6" ref="F18:W18">SUM(F19:F26)</f>
        <v>2446283</v>
      </c>
      <c r="G18" s="12">
        <f t="shared" si="6"/>
        <v>6118217.98</v>
      </c>
      <c r="H18" s="12">
        <f t="shared" si="6"/>
        <v>8564500.98</v>
      </c>
      <c r="I18" s="12">
        <f t="shared" si="6"/>
        <v>562583</v>
      </c>
      <c r="J18" s="12">
        <f t="shared" si="6"/>
        <v>0</v>
      </c>
      <c r="K18" s="12">
        <f t="shared" si="6"/>
        <v>562583</v>
      </c>
      <c r="L18" s="12">
        <f t="shared" si="6"/>
        <v>359000</v>
      </c>
      <c r="M18" s="12">
        <f t="shared" si="6"/>
        <v>1312400</v>
      </c>
      <c r="N18" s="12">
        <f t="shared" si="6"/>
        <v>1671400</v>
      </c>
      <c r="O18" s="12">
        <f t="shared" si="6"/>
        <v>468450</v>
      </c>
      <c r="P18" s="12">
        <f t="shared" si="6"/>
        <v>0</v>
      </c>
      <c r="Q18" s="12">
        <f t="shared" si="6"/>
        <v>468450</v>
      </c>
      <c r="R18" s="12">
        <f t="shared" si="6"/>
        <v>0</v>
      </c>
      <c r="S18" s="12">
        <f t="shared" si="6"/>
        <v>1637067.98</v>
      </c>
      <c r="T18" s="12">
        <f t="shared" si="6"/>
        <v>1637067.98</v>
      </c>
      <c r="U18" s="12">
        <f t="shared" si="6"/>
        <v>1056250</v>
      </c>
      <c r="V18" s="12">
        <f t="shared" si="6"/>
        <v>3168750</v>
      </c>
      <c r="W18" s="13">
        <f t="shared" si="6"/>
        <v>4225000</v>
      </c>
    </row>
    <row r="19" spans="2:23" ht="36" customHeight="1" outlineLevel="1">
      <c r="B19" s="119" t="s">
        <v>64</v>
      </c>
      <c r="C19" s="102" t="s">
        <v>115</v>
      </c>
      <c r="D19" s="19" t="s">
        <v>20</v>
      </c>
      <c r="E19" s="15">
        <v>2004</v>
      </c>
      <c r="F19" s="52">
        <f aca="true" t="shared" si="7" ref="F19:H25">I19+L19+O19+R19+U19</f>
        <v>542583</v>
      </c>
      <c r="G19" s="16">
        <f t="shared" si="7"/>
        <v>0</v>
      </c>
      <c r="H19" s="16">
        <f t="shared" si="7"/>
        <v>542583</v>
      </c>
      <c r="I19" s="47">
        <v>542583</v>
      </c>
      <c r="J19" s="18">
        <f>K19-I19</f>
        <v>0</v>
      </c>
      <c r="K19" s="47">
        <v>542583</v>
      </c>
      <c r="L19" s="52"/>
      <c r="M19" s="18">
        <f aca="true" t="shared" si="8" ref="M19:M26">N19-L19</f>
        <v>0</v>
      </c>
      <c r="N19" s="16"/>
      <c r="O19" s="57"/>
      <c r="P19" s="18">
        <f aca="true" t="shared" si="9" ref="P19:P26">Q19-O19</f>
        <v>0</v>
      </c>
      <c r="Q19" s="17"/>
      <c r="R19" s="57"/>
      <c r="S19" s="18">
        <f aca="true" t="shared" si="10" ref="S19:S26">T19-R19</f>
        <v>0</v>
      </c>
      <c r="T19" s="17"/>
      <c r="U19" s="57"/>
      <c r="V19" s="18">
        <f aca="true" t="shared" si="11" ref="V19:V31">W19-U19</f>
        <v>0</v>
      </c>
      <c r="W19" s="17"/>
    </row>
    <row r="20" spans="2:23" ht="27.75" customHeight="1" outlineLevel="1">
      <c r="B20" s="122" t="s">
        <v>29</v>
      </c>
      <c r="C20" s="100" t="s">
        <v>124</v>
      </c>
      <c r="D20" s="19" t="s">
        <v>20</v>
      </c>
      <c r="E20" s="20">
        <v>2006</v>
      </c>
      <c r="F20" s="43">
        <f t="shared" si="7"/>
        <v>349200</v>
      </c>
      <c r="G20" s="21">
        <f t="shared" si="7"/>
        <v>0</v>
      </c>
      <c r="H20" s="21">
        <f t="shared" si="7"/>
        <v>349200</v>
      </c>
      <c r="I20" s="43"/>
      <c r="J20" s="22">
        <f aca="true" t="shared" si="12" ref="J20:J26">K20-I20</f>
        <v>0</v>
      </c>
      <c r="K20" s="21"/>
      <c r="L20" s="43"/>
      <c r="M20" s="22">
        <f t="shared" si="8"/>
        <v>0</v>
      </c>
      <c r="N20" s="21"/>
      <c r="O20" s="41">
        <v>349200</v>
      </c>
      <c r="P20" s="22">
        <f t="shared" si="9"/>
        <v>0</v>
      </c>
      <c r="Q20" s="40">
        <v>349200</v>
      </c>
      <c r="R20" s="11"/>
      <c r="S20" s="22">
        <f t="shared" si="10"/>
        <v>0</v>
      </c>
      <c r="T20" s="23"/>
      <c r="U20" s="11"/>
      <c r="V20" s="22">
        <f t="shared" si="11"/>
        <v>0</v>
      </c>
      <c r="W20" s="23"/>
    </row>
    <row r="21" spans="2:23" ht="45" customHeight="1" outlineLevel="1">
      <c r="B21" s="122" t="s">
        <v>30</v>
      </c>
      <c r="C21" s="100" t="s">
        <v>78</v>
      </c>
      <c r="D21" s="19" t="s">
        <v>20</v>
      </c>
      <c r="E21" s="20">
        <v>2008</v>
      </c>
      <c r="F21" s="43">
        <f t="shared" si="7"/>
        <v>1056250</v>
      </c>
      <c r="G21" s="21">
        <f t="shared" si="7"/>
        <v>3168750</v>
      </c>
      <c r="H21" s="21">
        <f t="shared" si="7"/>
        <v>4225000</v>
      </c>
      <c r="I21" s="43"/>
      <c r="J21" s="22">
        <f t="shared" si="12"/>
        <v>0</v>
      </c>
      <c r="K21" s="21"/>
      <c r="L21" s="43"/>
      <c r="M21" s="22">
        <f t="shared" si="8"/>
        <v>0</v>
      </c>
      <c r="N21" s="21"/>
      <c r="O21" s="11"/>
      <c r="P21" s="22">
        <f t="shared" si="9"/>
        <v>0</v>
      </c>
      <c r="Q21" s="23"/>
      <c r="R21" s="43"/>
      <c r="S21" s="22">
        <f t="shared" si="10"/>
        <v>0</v>
      </c>
      <c r="T21" s="23"/>
      <c r="U21" s="11">
        <f>PRODUCT(W21,0.25)</f>
        <v>1056250</v>
      </c>
      <c r="V21" s="22">
        <f t="shared" si="11"/>
        <v>3168750</v>
      </c>
      <c r="W21" s="40">
        <v>4225000</v>
      </c>
    </row>
    <row r="22" spans="2:23" ht="36" customHeight="1" outlineLevel="1">
      <c r="B22" s="122" t="s">
        <v>139</v>
      </c>
      <c r="C22" s="100" t="s">
        <v>31</v>
      </c>
      <c r="D22" s="19" t="s">
        <v>20</v>
      </c>
      <c r="E22" s="20">
        <v>2006</v>
      </c>
      <c r="F22" s="43">
        <f t="shared" si="7"/>
        <v>119250</v>
      </c>
      <c r="G22" s="21">
        <f t="shared" si="7"/>
        <v>0</v>
      </c>
      <c r="H22" s="21">
        <f t="shared" si="7"/>
        <v>119250</v>
      </c>
      <c r="I22" s="43"/>
      <c r="J22" s="22">
        <f t="shared" si="12"/>
        <v>0</v>
      </c>
      <c r="K22" s="21"/>
      <c r="L22" s="43"/>
      <c r="M22" s="22">
        <f t="shared" si="8"/>
        <v>0</v>
      </c>
      <c r="N22" s="21"/>
      <c r="O22" s="41">
        <v>119250</v>
      </c>
      <c r="P22" s="22">
        <f t="shared" si="9"/>
        <v>0</v>
      </c>
      <c r="Q22" s="40">
        <v>119250</v>
      </c>
      <c r="R22" s="11"/>
      <c r="S22" s="22">
        <f t="shared" si="10"/>
        <v>0</v>
      </c>
      <c r="T22" s="23"/>
      <c r="U22" s="11"/>
      <c r="V22" s="22">
        <f t="shared" si="11"/>
        <v>0</v>
      </c>
      <c r="W22" s="23"/>
    </row>
    <row r="23" spans="2:23" ht="49.5" customHeight="1" outlineLevel="1">
      <c r="B23" s="122" t="s">
        <v>140</v>
      </c>
      <c r="C23" s="100" t="s">
        <v>79</v>
      </c>
      <c r="D23" s="19" t="s">
        <v>20</v>
      </c>
      <c r="E23" s="48" t="s">
        <v>65</v>
      </c>
      <c r="F23" s="43">
        <f t="shared" si="7"/>
        <v>20000</v>
      </c>
      <c r="G23" s="21">
        <f t="shared" si="7"/>
        <v>455000</v>
      </c>
      <c r="H23" s="21">
        <f t="shared" si="7"/>
        <v>475000</v>
      </c>
      <c r="I23" s="11">
        <v>20000</v>
      </c>
      <c r="J23" s="22">
        <f t="shared" si="12"/>
        <v>0</v>
      </c>
      <c r="K23" s="22">
        <v>20000</v>
      </c>
      <c r="L23" s="43">
        <v>0</v>
      </c>
      <c r="M23" s="22">
        <f t="shared" si="8"/>
        <v>455000</v>
      </c>
      <c r="N23" s="21">
        <v>455000</v>
      </c>
      <c r="O23" s="11"/>
      <c r="P23" s="22">
        <f t="shared" si="9"/>
        <v>0</v>
      </c>
      <c r="Q23" s="22"/>
      <c r="R23" s="11"/>
      <c r="S23" s="22">
        <f t="shared" si="10"/>
        <v>0</v>
      </c>
      <c r="T23" s="23"/>
      <c r="U23" s="11"/>
      <c r="V23" s="22">
        <f t="shared" si="11"/>
        <v>0</v>
      </c>
      <c r="W23" s="23"/>
    </row>
    <row r="24" spans="2:23" ht="60" customHeight="1" outlineLevel="1">
      <c r="B24" s="122" t="s">
        <v>32</v>
      </c>
      <c r="C24" s="100" t="s">
        <v>80</v>
      </c>
      <c r="D24" s="19" t="s">
        <v>20</v>
      </c>
      <c r="E24" s="20">
        <v>2005</v>
      </c>
      <c r="F24" s="43">
        <f>I24+L24+O24+R24+U24</f>
        <v>235000</v>
      </c>
      <c r="G24" s="21">
        <f>J24+M24+P24+S24+V24</f>
        <v>857400</v>
      </c>
      <c r="H24" s="21">
        <f>K24+N24+Q24+T24+W24</f>
        <v>1092400</v>
      </c>
      <c r="I24" s="43"/>
      <c r="J24" s="22">
        <f t="shared" si="12"/>
        <v>0</v>
      </c>
      <c r="K24" s="21"/>
      <c r="L24" s="43">
        <v>235000</v>
      </c>
      <c r="M24" s="22">
        <f t="shared" si="8"/>
        <v>857400</v>
      </c>
      <c r="N24" s="40">
        <v>1092400</v>
      </c>
      <c r="O24" s="11"/>
      <c r="P24" s="22">
        <f t="shared" si="9"/>
        <v>0</v>
      </c>
      <c r="Q24" s="23"/>
      <c r="R24" s="11"/>
      <c r="S24" s="22">
        <f t="shared" si="10"/>
        <v>0</v>
      </c>
      <c r="T24" s="23"/>
      <c r="U24" s="11"/>
      <c r="V24" s="22">
        <f t="shared" si="11"/>
        <v>0</v>
      </c>
      <c r="W24" s="23"/>
    </row>
    <row r="25" spans="2:23" ht="26.25" customHeight="1" outlineLevel="1">
      <c r="B25" s="122" t="s">
        <v>141</v>
      </c>
      <c r="C25" s="100" t="s">
        <v>68</v>
      </c>
      <c r="D25" s="19" t="s">
        <v>20</v>
      </c>
      <c r="E25" s="20">
        <v>2005</v>
      </c>
      <c r="F25" s="43">
        <f t="shared" si="7"/>
        <v>124000</v>
      </c>
      <c r="G25" s="21">
        <f t="shared" si="7"/>
        <v>0</v>
      </c>
      <c r="H25" s="21">
        <f t="shared" si="7"/>
        <v>124000</v>
      </c>
      <c r="I25" s="43"/>
      <c r="J25" s="22">
        <f t="shared" si="12"/>
        <v>0</v>
      </c>
      <c r="K25" s="21"/>
      <c r="L25" s="41">
        <v>124000</v>
      </c>
      <c r="M25" s="22">
        <f t="shared" si="8"/>
        <v>0</v>
      </c>
      <c r="N25" s="40">
        <v>124000</v>
      </c>
      <c r="O25" s="11"/>
      <c r="P25" s="22">
        <f t="shared" si="9"/>
        <v>0</v>
      </c>
      <c r="Q25" s="23"/>
      <c r="R25" s="11"/>
      <c r="S25" s="22">
        <f t="shared" si="10"/>
        <v>0</v>
      </c>
      <c r="T25" s="23"/>
      <c r="U25" s="11"/>
      <c r="V25" s="22">
        <f t="shared" si="11"/>
        <v>0</v>
      </c>
      <c r="W25" s="23"/>
    </row>
    <row r="26" spans="2:23" ht="45" customHeight="1" outlineLevel="1" thickBot="1">
      <c r="B26" s="123" t="s">
        <v>75</v>
      </c>
      <c r="C26" s="103" t="s">
        <v>116</v>
      </c>
      <c r="D26" s="19" t="s">
        <v>20</v>
      </c>
      <c r="E26" s="24">
        <v>2007</v>
      </c>
      <c r="F26" s="44">
        <f>I26+L26+O26+R26+U26</f>
        <v>0</v>
      </c>
      <c r="G26" s="25">
        <f>J26+M26+P26+S26+V26</f>
        <v>1637067.98</v>
      </c>
      <c r="H26" s="25">
        <f>K26+N26+Q26+T26+W26</f>
        <v>1637067.98</v>
      </c>
      <c r="I26" s="44"/>
      <c r="J26" s="26">
        <f t="shared" si="12"/>
        <v>0</v>
      </c>
      <c r="K26" s="25"/>
      <c r="L26" s="42"/>
      <c r="M26" s="26">
        <f t="shared" si="8"/>
        <v>0</v>
      </c>
      <c r="N26" s="29"/>
      <c r="O26" s="58"/>
      <c r="P26" s="26">
        <f t="shared" si="9"/>
        <v>0</v>
      </c>
      <c r="Q26" s="27"/>
      <c r="R26" s="58">
        <v>0</v>
      </c>
      <c r="S26" s="26">
        <f t="shared" si="10"/>
        <v>1637067.98</v>
      </c>
      <c r="T26" s="67">
        <v>1637067.98</v>
      </c>
      <c r="U26" s="58"/>
      <c r="V26" s="26">
        <f t="shared" si="11"/>
        <v>0</v>
      </c>
      <c r="W26" s="27"/>
    </row>
    <row r="27" spans="2:23" ht="16.5" customHeight="1" thickBot="1">
      <c r="B27" s="118">
        <v>3</v>
      </c>
      <c r="C27" s="144" t="s">
        <v>21</v>
      </c>
      <c r="D27" s="145"/>
      <c r="E27" s="145"/>
      <c r="F27" s="12">
        <f aca="true" t="shared" si="13" ref="F27:N27">SUM(F28:F31)</f>
        <v>894175</v>
      </c>
      <c r="G27" s="12">
        <f t="shared" si="13"/>
        <v>963525</v>
      </c>
      <c r="H27" s="12">
        <f t="shared" si="13"/>
        <v>1857700</v>
      </c>
      <c r="I27" s="12">
        <f t="shared" si="13"/>
        <v>195000</v>
      </c>
      <c r="J27" s="12">
        <f t="shared" si="13"/>
        <v>0</v>
      </c>
      <c r="K27" s="12">
        <f t="shared" si="13"/>
        <v>195000</v>
      </c>
      <c r="L27" s="12">
        <f t="shared" si="13"/>
        <v>378000</v>
      </c>
      <c r="M27" s="12">
        <f t="shared" si="13"/>
        <v>0</v>
      </c>
      <c r="N27" s="12">
        <f t="shared" si="13"/>
        <v>378000</v>
      </c>
      <c r="O27" s="63">
        <f aca="true" t="shared" si="14" ref="O27:V27">SUM(O28:O31)</f>
        <v>219362.5</v>
      </c>
      <c r="P27" s="63">
        <f t="shared" si="14"/>
        <v>658087.5</v>
      </c>
      <c r="Q27" s="63">
        <f t="shared" si="14"/>
        <v>877450</v>
      </c>
      <c r="R27" s="63">
        <f t="shared" si="14"/>
        <v>101812.5</v>
      </c>
      <c r="S27" s="63">
        <f t="shared" si="14"/>
        <v>305437.5</v>
      </c>
      <c r="T27" s="63">
        <f t="shared" si="14"/>
        <v>407250</v>
      </c>
      <c r="U27" s="63">
        <f t="shared" si="14"/>
        <v>0</v>
      </c>
      <c r="V27" s="63">
        <f t="shared" si="14"/>
        <v>0</v>
      </c>
      <c r="W27" s="64">
        <f>SUM(V28:W31)</f>
        <v>0</v>
      </c>
    </row>
    <row r="28" spans="2:23" ht="58.5" customHeight="1" outlineLevel="1">
      <c r="B28" s="119" t="s">
        <v>33</v>
      </c>
      <c r="C28" s="104" t="s">
        <v>117</v>
      </c>
      <c r="D28" s="19" t="s">
        <v>20</v>
      </c>
      <c r="E28" s="15">
        <v>2006</v>
      </c>
      <c r="F28" s="52">
        <f aca="true" t="shared" si="15" ref="F28:H31">I28+L28+O28+R28+U28</f>
        <v>219362.5</v>
      </c>
      <c r="G28" s="16">
        <f t="shared" si="15"/>
        <v>658087.5</v>
      </c>
      <c r="H28" s="16">
        <f t="shared" si="15"/>
        <v>877450</v>
      </c>
      <c r="I28" s="52"/>
      <c r="J28" s="18">
        <f>K28-I28</f>
        <v>0</v>
      </c>
      <c r="K28" s="16"/>
      <c r="L28" s="52"/>
      <c r="M28" s="18">
        <f aca="true" t="shared" si="16" ref="M28:M43">N28-L28</f>
        <v>0</v>
      </c>
      <c r="N28" s="16"/>
      <c r="O28" s="52">
        <f>PRODUCT(Q28,0.25)</f>
        <v>219362.5</v>
      </c>
      <c r="P28" s="18">
        <f>Q28-O28</f>
        <v>658087.5</v>
      </c>
      <c r="Q28" s="47">
        <v>877450</v>
      </c>
      <c r="R28" s="52"/>
      <c r="S28" s="18">
        <f>T28-R28</f>
        <v>0</v>
      </c>
      <c r="T28" s="17"/>
      <c r="U28" s="57"/>
      <c r="V28" s="18">
        <f t="shared" si="11"/>
        <v>0</v>
      </c>
      <c r="W28" s="17"/>
    </row>
    <row r="29" spans="2:23" ht="51" customHeight="1" outlineLevel="1">
      <c r="B29" s="119" t="s">
        <v>142</v>
      </c>
      <c r="C29" s="100" t="s">
        <v>118</v>
      </c>
      <c r="D29" s="19" t="s">
        <v>20</v>
      </c>
      <c r="E29" s="20">
        <v>2007</v>
      </c>
      <c r="F29" s="43">
        <f t="shared" si="15"/>
        <v>101812.5</v>
      </c>
      <c r="G29" s="21">
        <f t="shared" si="15"/>
        <v>305437.5</v>
      </c>
      <c r="H29" s="21">
        <f t="shared" si="15"/>
        <v>407250</v>
      </c>
      <c r="I29" s="43"/>
      <c r="J29" s="22">
        <f>K29-I29</f>
        <v>0</v>
      </c>
      <c r="K29" s="21"/>
      <c r="L29" s="43"/>
      <c r="M29" s="22">
        <f t="shared" si="16"/>
        <v>0</v>
      </c>
      <c r="N29" s="21"/>
      <c r="O29" s="43"/>
      <c r="P29" s="22">
        <f>Q29-O29</f>
        <v>0</v>
      </c>
      <c r="Q29" s="45"/>
      <c r="R29" s="43">
        <f>PRODUCT(T29,0.25)</f>
        <v>101812.5</v>
      </c>
      <c r="S29" s="22">
        <f>T29-R29</f>
        <v>305437.5</v>
      </c>
      <c r="T29" s="40">
        <v>407250</v>
      </c>
      <c r="U29" s="11"/>
      <c r="V29" s="22">
        <f t="shared" si="11"/>
        <v>0</v>
      </c>
      <c r="W29" s="23"/>
    </row>
    <row r="30" spans="2:23" ht="36.75" customHeight="1" outlineLevel="1">
      <c r="B30" s="119" t="s">
        <v>143</v>
      </c>
      <c r="C30" s="100" t="s">
        <v>113</v>
      </c>
      <c r="D30" s="19" t="s">
        <v>20</v>
      </c>
      <c r="E30" s="20">
        <v>2005</v>
      </c>
      <c r="F30" s="43">
        <f>I30+L30+O30+R30+U30</f>
        <v>378000</v>
      </c>
      <c r="G30" s="21">
        <f>J30+M30+P30+S30+V30</f>
        <v>0</v>
      </c>
      <c r="H30" s="21">
        <f>K30+N30+Q30+T30+W30</f>
        <v>378000</v>
      </c>
      <c r="I30" s="43"/>
      <c r="J30" s="22">
        <f>K30-I30</f>
        <v>0</v>
      </c>
      <c r="K30" s="21"/>
      <c r="L30" s="41">
        <v>378000</v>
      </c>
      <c r="M30" s="22">
        <f t="shared" si="16"/>
        <v>0</v>
      </c>
      <c r="N30" s="40">
        <v>378000</v>
      </c>
      <c r="O30" s="41"/>
      <c r="P30" s="22">
        <f>Q30-O30</f>
        <v>0</v>
      </c>
      <c r="Q30" s="40"/>
      <c r="R30" s="43"/>
      <c r="S30" s="22">
        <f>T30-R30</f>
        <v>0</v>
      </c>
      <c r="T30" s="45"/>
      <c r="U30" s="11"/>
      <c r="V30" s="22">
        <f t="shared" si="11"/>
        <v>0</v>
      </c>
      <c r="W30" s="23"/>
    </row>
    <row r="31" spans="2:23" ht="27" customHeight="1" outlineLevel="1" thickBot="1">
      <c r="B31" s="123" t="s">
        <v>144</v>
      </c>
      <c r="C31" s="101" t="s">
        <v>67</v>
      </c>
      <c r="D31" s="19" t="s">
        <v>20</v>
      </c>
      <c r="E31" s="24">
        <v>2004</v>
      </c>
      <c r="F31" s="44">
        <f t="shared" si="15"/>
        <v>195000</v>
      </c>
      <c r="G31" s="25">
        <f t="shared" si="15"/>
        <v>0</v>
      </c>
      <c r="H31" s="25">
        <f t="shared" si="15"/>
        <v>195000</v>
      </c>
      <c r="I31" s="49">
        <v>195000</v>
      </c>
      <c r="J31" s="26">
        <f>K31-I31</f>
        <v>0</v>
      </c>
      <c r="K31" s="65">
        <v>195000</v>
      </c>
      <c r="L31" s="44"/>
      <c r="M31" s="26">
        <f t="shared" si="16"/>
        <v>0</v>
      </c>
      <c r="N31" s="25"/>
      <c r="O31" s="58"/>
      <c r="P31" s="26">
        <f>Q31-O31</f>
        <v>0</v>
      </c>
      <c r="Q31" s="27"/>
      <c r="R31" s="58"/>
      <c r="S31" s="26">
        <f>T31-R31</f>
        <v>0</v>
      </c>
      <c r="T31" s="27"/>
      <c r="U31" s="58"/>
      <c r="V31" s="26">
        <f t="shared" si="11"/>
        <v>0</v>
      </c>
      <c r="W31" s="27"/>
    </row>
    <row r="32" spans="2:23" ht="16.5" customHeight="1" thickBot="1">
      <c r="B32" s="118">
        <v>4</v>
      </c>
      <c r="C32" s="144" t="s">
        <v>12</v>
      </c>
      <c r="D32" s="145"/>
      <c r="E32" s="145"/>
      <c r="F32" s="12">
        <f aca="true" t="shared" si="17" ref="F32:N32">SUM(F33:F43)</f>
        <v>2181391.5</v>
      </c>
      <c r="G32" s="12">
        <f t="shared" si="17"/>
        <v>4862722</v>
      </c>
      <c r="H32" s="12">
        <f t="shared" si="17"/>
        <v>7044113.5</v>
      </c>
      <c r="I32" s="12">
        <f t="shared" si="17"/>
        <v>100000</v>
      </c>
      <c r="J32" s="12">
        <f t="shared" si="17"/>
        <v>628219</v>
      </c>
      <c r="K32" s="12">
        <f t="shared" si="17"/>
        <v>728219</v>
      </c>
      <c r="L32" s="12">
        <f t="shared" si="17"/>
        <v>1034104</v>
      </c>
      <c r="M32" s="12">
        <f t="shared" si="17"/>
        <v>2679422.5</v>
      </c>
      <c r="N32" s="12">
        <f t="shared" si="17"/>
        <v>3713526.5</v>
      </c>
      <c r="O32" s="63">
        <f aca="true" t="shared" si="18" ref="O32:W32">SUM(O33:O43)</f>
        <v>533787.5</v>
      </c>
      <c r="P32" s="63">
        <f t="shared" si="18"/>
        <v>1316580.5</v>
      </c>
      <c r="Q32" s="63">
        <f t="shared" si="18"/>
        <v>1850368</v>
      </c>
      <c r="R32" s="63">
        <f t="shared" si="18"/>
        <v>346500</v>
      </c>
      <c r="S32" s="63">
        <f t="shared" si="18"/>
        <v>238500</v>
      </c>
      <c r="T32" s="63">
        <f t="shared" si="18"/>
        <v>585000</v>
      </c>
      <c r="U32" s="63">
        <f t="shared" si="18"/>
        <v>167000</v>
      </c>
      <c r="V32" s="63">
        <f t="shared" si="18"/>
        <v>0</v>
      </c>
      <c r="W32" s="64">
        <f t="shared" si="18"/>
        <v>167000</v>
      </c>
    </row>
    <row r="33" spans="2:23" ht="27.75" customHeight="1" outlineLevel="1">
      <c r="B33" s="119" t="s">
        <v>34</v>
      </c>
      <c r="C33" s="104" t="s">
        <v>35</v>
      </c>
      <c r="D33" s="19" t="s">
        <v>20</v>
      </c>
      <c r="E33" s="15">
        <v>2005</v>
      </c>
      <c r="F33" s="52">
        <f aca="true" t="shared" si="19" ref="F33:H34">I33+L33+O33+R33+U33</f>
        <v>181905</v>
      </c>
      <c r="G33" s="16">
        <f t="shared" si="19"/>
        <v>0</v>
      </c>
      <c r="H33" s="16">
        <f t="shared" si="19"/>
        <v>181905</v>
      </c>
      <c r="I33" s="52"/>
      <c r="J33" s="18">
        <f aca="true" t="shared" si="20" ref="J33:J43">K33-I33</f>
        <v>0</v>
      </c>
      <c r="K33" s="16"/>
      <c r="L33" s="28">
        <v>181905</v>
      </c>
      <c r="M33" s="18">
        <f t="shared" si="16"/>
        <v>0</v>
      </c>
      <c r="N33" s="14">
        <v>181905</v>
      </c>
      <c r="O33" s="57"/>
      <c r="P33" s="18">
        <f aca="true" t="shared" si="21" ref="P33:P43">Q33-O33</f>
        <v>0</v>
      </c>
      <c r="Q33" s="17"/>
      <c r="R33" s="57"/>
      <c r="S33" s="18">
        <f aca="true" t="shared" si="22" ref="S33:S43">T33-R33</f>
        <v>0</v>
      </c>
      <c r="T33" s="17"/>
      <c r="U33" s="57"/>
      <c r="V33" s="18">
        <f aca="true" t="shared" si="23" ref="V33:V43">W33-U33</f>
        <v>0</v>
      </c>
      <c r="W33" s="17"/>
    </row>
    <row r="34" spans="2:23" ht="80.25" customHeight="1" outlineLevel="1">
      <c r="B34" s="122" t="s">
        <v>36</v>
      </c>
      <c r="C34" s="100" t="s">
        <v>122</v>
      </c>
      <c r="D34" s="19" t="s">
        <v>20</v>
      </c>
      <c r="E34" s="20" t="s">
        <v>129</v>
      </c>
      <c r="F34" s="43">
        <f t="shared" si="19"/>
        <v>434288</v>
      </c>
      <c r="G34" s="21">
        <f t="shared" si="19"/>
        <v>1848862</v>
      </c>
      <c r="H34" s="21">
        <f t="shared" si="19"/>
        <v>2283150</v>
      </c>
      <c r="I34" s="43"/>
      <c r="J34" s="22">
        <f t="shared" si="20"/>
        <v>0</v>
      </c>
      <c r="K34" s="21"/>
      <c r="L34" s="11">
        <v>289288</v>
      </c>
      <c r="M34" s="22">
        <f t="shared" si="16"/>
        <v>1239794</v>
      </c>
      <c r="N34" s="22">
        <v>1529082</v>
      </c>
      <c r="O34" s="11">
        <v>145000</v>
      </c>
      <c r="P34" s="22">
        <f t="shared" si="21"/>
        <v>609068</v>
      </c>
      <c r="Q34" s="22">
        <v>754068</v>
      </c>
      <c r="R34" s="11"/>
      <c r="S34" s="22">
        <f t="shared" si="22"/>
        <v>0</v>
      </c>
      <c r="T34" s="22"/>
      <c r="U34" s="11"/>
      <c r="V34" s="22">
        <f t="shared" si="23"/>
        <v>0</v>
      </c>
      <c r="W34" s="23"/>
    </row>
    <row r="35" spans="2:23" ht="48.75" customHeight="1" outlineLevel="1">
      <c r="B35" s="122" t="s">
        <v>37</v>
      </c>
      <c r="C35" s="99" t="s">
        <v>81</v>
      </c>
      <c r="D35" s="19" t="s">
        <v>20</v>
      </c>
      <c r="E35" s="20">
        <v>2006</v>
      </c>
      <c r="F35" s="43">
        <f aca="true" t="shared" si="24" ref="F35:F43">I35+L35+O35+R35+U35</f>
        <v>231000</v>
      </c>
      <c r="G35" s="21">
        <f aca="true" t="shared" si="25" ref="G35:G43">J35+M35+P35+S35+V35</f>
        <v>63000</v>
      </c>
      <c r="H35" s="21">
        <f aca="true" t="shared" si="26" ref="H35:H43">K35+N35+Q35+T35+W35</f>
        <v>294000</v>
      </c>
      <c r="I35" s="43"/>
      <c r="J35" s="22">
        <f t="shared" si="20"/>
        <v>0</v>
      </c>
      <c r="K35" s="21"/>
      <c r="L35" s="43"/>
      <c r="M35" s="22">
        <f t="shared" si="16"/>
        <v>0</v>
      </c>
      <c r="N35" s="21"/>
      <c r="O35" s="11">
        <v>231000</v>
      </c>
      <c r="P35" s="22">
        <f t="shared" si="21"/>
        <v>63000</v>
      </c>
      <c r="Q35" s="40">
        <v>294000</v>
      </c>
      <c r="R35" s="11"/>
      <c r="S35" s="22">
        <f t="shared" si="22"/>
        <v>0</v>
      </c>
      <c r="T35" s="23"/>
      <c r="U35" s="11"/>
      <c r="V35" s="22">
        <f t="shared" si="23"/>
        <v>0</v>
      </c>
      <c r="W35" s="23"/>
    </row>
    <row r="36" spans="2:23" ht="50.25" customHeight="1" outlineLevel="1">
      <c r="B36" s="122" t="s">
        <v>38</v>
      </c>
      <c r="C36" s="100" t="s">
        <v>119</v>
      </c>
      <c r="D36" s="19" t="s">
        <v>20</v>
      </c>
      <c r="E36" s="20">
        <v>2006</v>
      </c>
      <c r="F36" s="43">
        <f t="shared" si="24"/>
        <v>42787.5</v>
      </c>
      <c r="G36" s="21">
        <f t="shared" si="25"/>
        <v>299512.5</v>
      </c>
      <c r="H36" s="21">
        <f t="shared" si="26"/>
        <v>342300</v>
      </c>
      <c r="I36" s="43"/>
      <c r="J36" s="22">
        <f t="shared" si="20"/>
        <v>0</v>
      </c>
      <c r="K36" s="21"/>
      <c r="L36" s="43"/>
      <c r="M36" s="22">
        <f t="shared" si="16"/>
        <v>0</v>
      </c>
      <c r="N36" s="21"/>
      <c r="O36" s="11">
        <f>PRODUCT(Q36,0.125)</f>
        <v>42787.5</v>
      </c>
      <c r="P36" s="22">
        <f t="shared" si="21"/>
        <v>299512.5</v>
      </c>
      <c r="Q36" s="22">
        <v>342300</v>
      </c>
      <c r="R36" s="11"/>
      <c r="S36" s="22">
        <f t="shared" si="22"/>
        <v>0</v>
      </c>
      <c r="T36" s="23"/>
      <c r="U36" s="11"/>
      <c r="V36" s="22">
        <f t="shared" si="23"/>
        <v>0</v>
      </c>
      <c r="W36" s="23"/>
    </row>
    <row r="37" spans="2:23" ht="71.25" customHeight="1" outlineLevel="1">
      <c r="B37" s="122" t="s">
        <v>39</v>
      </c>
      <c r="C37" s="100" t="s">
        <v>112</v>
      </c>
      <c r="D37" s="19" t="s">
        <v>20</v>
      </c>
      <c r="E37" s="20">
        <v>2005</v>
      </c>
      <c r="F37" s="43">
        <f t="shared" si="24"/>
        <v>169334</v>
      </c>
      <c r="G37" s="21">
        <f t="shared" si="25"/>
        <v>918003.5</v>
      </c>
      <c r="H37" s="21">
        <f t="shared" si="26"/>
        <v>1087337.5</v>
      </c>
      <c r="I37" s="43"/>
      <c r="J37" s="22">
        <f t="shared" si="20"/>
        <v>0</v>
      </c>
      <c r="K37" s="21"/>
      <c r="L37" s="11">
        <v>169334</v>
      </c>
      <c r="M37" s="22">
        <f t="shared" si="16"/>
        <v>918003.5</v>
      </c>
      <c r="N37" s="40">
        <v>1087337.5</v>
      </c>
      <c r="O37" s="11"/>
      <c r="P37" s="22">
        <f t="shared" si="21"/>
        <v>0</v>
      </c>
      <c r="Q37" s="23"/>
      <c r="R37" s="11"/>
      <c r="S37" s="22">
        <f t="shared" si="22"/>
        <v>0</v>
      </c>
      <c r="T37" s="23"/>
      <c r="U37" s="11"/>
      <c r="V37" s="22">
        <f t="shared" si="23"/>
        <v>0</v>
      </c>
      <c r="W37" s="23"/>
    </row>
    <row r="38" spans="2:23" ht="60" customHeight="1" outlineLevel="1">
      <c r="B38" s="122" t="s">
        <v>40</v>
      </c>
      <c r="C38" s="99" t="s">
        <v>114</v>
      </c>
      <c r="D38" s="19" t="s">
        <v>20</v>
      </c>
      <c r="E38" s="20">
        <v>2007</v>
      </c>
      <c r="F38" s="43">
        <f t="shared" si="24"/>
        <v>266500</v>
      </c>
      <c r="G38" s="21">
        <f t="shared" si="25"/>
        <v>0</v>
      </c>
      <c r="H38" s="21">
        <f t="shared" si="26"/>
        <v>266500</v>
      </c>
      <c r="I38" s="43"/>
      <c r="J38" s="22">
        <f t="shared" si="20"/>
        <v>0</v>
      </c>
      <c r="K38" s="21"/>
      <c r="L38" s="43"/>
      <c r="M38" s="22">
        <f t="shared" si="16"/>
        <v>0</v>
      </c>
      <c r="N38" s="21"/>
      <c r="O38" s="11"/>
      <c r="P38" s="22">
        <f t="shared" si="21"/>
        <v>0</v>
      </c>
      <c r="Q38" s="23"/>
      <c r="R38" s="41">
        <v>266500</v>
      </c>
      <c r="S38" s="22">
        <f t="shared" si="22"/>
        <v>0</v>
      </c>
      <c r="T38" s="40">
        <v>266500</v>
      </c>
      <c r="U38" s="41"/>
      <c r="V38" s="22">
        <f t="shared" si="23"/>
        <v>0</v>
      </c>
      <c r="W38" s="40"/>
    </row>
    <row r="39" spans="2:23" ht="60" customHeight="1" outlineLevel="1">
      <c r="B39" s="122" t="s">
        <v>41</v>
      </c>
      <c r="C39" s="99" t="s">
        <v>123</v>
      </c>
      <c r="D39" s="19" t="s">
        <v>20</v>
      </c>
      <c r="E39" s="48" t="s">
        <v>52</v>
      </c>
      <c r="F39" s="43">
        <f t="shared" si="24"/>
        <v>195000</v>
      </c>
      <c r="G39" s="21">
        <f t="shared" si="25"/>
        <v>583500</v>
      </c>
      <c r="H39" s="21">
        <f t="shared" si="26"/>
        <v>778500</v>
      </c>
      <c r="I39" s="43"/>
      <c r="J39" s="22">
        <f t="shared" si="20"/>
        <v>0</v>
      </c>
      <c r="K39" s="21"/>
      <c r="L39" s="43"/>
      <c r="M39" s="22">
        <f t="shared" si="16"/>
        <v>0</v>
      </c>
      <c r="N39" s="21"/>
      <c r="O39" s="11">
        <v>115000</v>
      </c>
      <c r="P39" s="22">
        <f t="shared" si="21"/>
        <v>345000</v>
      </c>
      <c r="Q39" s="22">
        <v>460000</v>
      </c>
      <c r="R39" s="11">
        <v>80000</v>
      </c>
      <c r="S39" s="22">
        <f t="shared" si="22"/>
        <v>238500</v>
      </c>
      <c r="T39" s="22">
        <v>318500</v>
      </c>
      <c r="U39" s="11"/>
      <c r="V39" s="22">
        <f t="shared" si="23"/>
        <v>0</v>
      </c>
      <c r="W39" s="23"/>
    </row>
    <row r="40" spans="2:23" ht="57" customHeight="1" outlineLevel="1">
      <c r="B40" s="122" t="s">
        <v>54</v>
      </c>
      <c r="C40" s="99" t="s">
        <v>82</v>
      </c>
      <c r="D40" s="19" t="s">
        <v>20</v>
      </c>
      <c r="E40" s="20">
        <v>2004</v>
      </c>
      <c r="F40" s="43">
        <f t="shared" si="24"/>
        <v>60000</v>
      </c>
      <c r="G40" s="21">
        <f t="shared" si="25"/>
        <v>457055</v>
      </c>
      <c r="H40" s="21">
        <f t="shared" si="26"/>
        <v>517055</v>
      </c>
      <c r="I40" s="43">
        <v>60000</v>
      </c>
      <c r="J40" s="22">
        <f t="shared" si="20"/>
        <v>457055</v>
      </c>
      <c r="K40" s="40">
        <v>517055</v>
      </c>
      <c r="L40" s="43"/>
      <c r="M40" s="22">
        <f t="shared" si="16"/>
        <v>0</v>
      </c>
      <c r="N40" s="21"/>
      <c r="O40" s="11"/>
      <c r="P40" s="22">
        <f t="shared" si="21"/>
        <v>0</v>
      </c>
      <c r="Q40" s="23"/>
      <c r="R40" s="11"/>
      <c r="S40" s="22">
        <f t="shared" si="22"/>
        <v>0</v>
      </c>
      <c r="T40" s="23"/>
      <c r="U40" s="11"/>
      <c r="V40" s="22">
        <f t="shared" si="23"/>
        <v>0</v>
      </c>
      <c r="W40" s="23"/>
    </row>
    <row r="41" spans="2:23" ht="42.75" customHeight="1" outlineLevel="1">
      <c r="B41" s="122" t="s">
        <v>53</v>
      </c>
      <c r="C41" s="105" t="s">
        <v>83</v>
      </c>
      <c r="D41" s="19" t="s">
        <v>20</v>
      </c>
      <c r="E41" s="20">
        <v>2004</v>
      </c>
      <c r="F41" s="43">
        <f t="shared" si="24"/>
        <v>40000</v>
      </c>
      <c r="G41" s="21">
        <f t="shared" si="25"/>
        <v>171164</v>
      </c>
      <c r="H41" s="21">
        <f t="shared" si="26"/>
        <v>211164</v>
      </c>
      <c r="I41" s="43">
        <v>40000</v>
      </c>
      <c r="J41" s="22">
        <f t="shared" si="20"/>
        <v>171164</v>
      </c>
      <c r="K41" s="40">
        <v>211164</v>
      </c>
      <c r="L41" s="43"/>
      <c r="M41" s="22">
        <f t="shared" si="16"/>
        <v>0</v>
      </c>
      <c r="N41" s="21"/>
      <c r="O41" s="11"/>
      <c r="P41" s="22">
        <f t="shared" si="21"/>
        <v>0</v>
      </c>
      <c r="Q41" s="23"/>
      <c r="R41" s="11"/>
      <c r="S41" s="22">
        <f t="shared" si="22"/>
        <v>0</v>
      </c>
      <c r="T41" s="23"/>
      <c r="U41" s="11"/>
      <c r="V41" s="22">
        <f t="shared" si="23"/>
        <v>0</v>
      </c>
      <c r="W41" s="23"/>
    </row>
    <row r="42" spans="2:23" ht="150.75" customHeight="1" outlineLevel="1">
      <c r="B42" s="122" t="s">
        <v>55</v>
      </c>
      <c r="C42" s="106" t="s">
        <v>84</v>
      </c>
      <c r="D42" s="19" t="s">
        <v>20</v>
      </c>
      <c r="E42" s="20">
        <v>2005</v>
      </c>
      <c r="F42" s="43">
        <f>I42+L42+O42+R42+U42</f>
        <v>393577</v>
      </c>
      <c r="G42" s="21">
        <f>J42+M42+P42+S42+V42</f>
        <v>521625</v>
      </c>
      <c r="H42" s="21">
        <f>K42+N42+Q42+T42+W42</f>
        <v>915202</v>
      </c>
      <c r="I42" s="43"/>
      <c r="J42" s="22">
        <f>K42-I42</f>
        <v>0</v>
      </c>
      <c r="K42" s="40"/>
      <c r="L42" s="43">
        <v>393577</v>
      </c>
      <c r="M42" s="22">
        <f>N42-L42</f>
        <v>521625</v>
      </c>
      <c r="N42" s="40">
        <v>915202</v>
      </c>
      <c r="O42" s="11"/>
      <c r="P42" s="22">
        <f>Q42-O42</f>
        <v>0</v>
      </c>
      <c r="Q42" s="23"/>
      <c r="R42" s="11"/>
      <c r="S42" s="22">
        <f>T42-R42</f>
        <v>0</v>
      </c>
      <c r="T42" s="23"/>
      <c r="U42" s="11"/>
      <c r="V42" s="22">
        <f>W42-U42</f>
        <v>0</v>
      </c>
      <c r="W42" s="23"/>
    </row>
    <row r="43" spans="2:23" ht="54" customHeight="1" outlineLevel="1" thickBot="1">
      <c r="B43" s="123" t="s">
        <v>110</v>
      </c>
      <c r="C43" s="103" t="s">
        <v>111</v>
      </c>
      <c r="D43" s="19" t="s">
        <v>20</v>
      </c>
      <c r="E43" s="24">
        <v>2008</v>
      </c>
      <c r="F43" s="44">
        <f t="shared" si="24"/>
        <v>167000</v>
      </c>
      <c r="G43" s="25">
        <f t="shared" si="25"/>
        <v>0</v>
      </c>
      <c r="H43" s="25">
        <f t="shared" si="26"/>
        <v>167000</v>
      </c>
      <c r="I43" s="44"/>
      <c r="J43" s="26">
        <f t="shared" si="20"/>
        <v>0</v>
      </c>
      <c r="K43" s="29"/>
      <c r="L43" s="44"/>
      <c r="M43" s="26">
        <f t="shared" si="16"/>
        <v>0</v>
      </c>
      <c r="N43" s="29"/>
      <c r="O43" s="58"/>
      <c r="P43" s="26">
        <f t="shared" si="21"/>
        <v>0</v>
      </c>
      <c r="Q43" s="27"/>
      <c r="R43" s="58"/>
      <c r="S43" s="26">
        <f t="shared" si="22"/>
        <v>0</v>
      </c>
      <c r="T43" s="27"/>
      <c r="U43" s="42">
        <v>167000</v>
      </c>
      <c r="V43" s="26">
        <f t="shared" si="23"/>
        <v>0</v>
      </c>
      <c r="W43" s="29">
        <v>167000</v>
      </c>
    </row>
    <row r="44" spans="2:23" ht="16.5" customHeight="1" thickBot="1">
      <c r="B44" s="118">
        <v>5</v>
      </c>
      <c r="C44" s="144" t="s">
        <v>13</v>
      </c>
      <c r="D44" s="145"/>
      <c r="E44" s="145"/>
      <c r="F44" s="12">
        <f>SUM(F45:F53)</f>
        <v>1908591.75</v>
      </c>
      <c r="G44" s="12">
        <f aca="true" t="shared" si="27" ref="G44:W44">SUM(G45:G53)</f>
        <v>6579695.25</v>
      </c>
      <c r="H44" s="12">
        <f t="shared" si="27"/>
        <v>8488287</v>
      </c>
      <c r="I44" s="12">
        <f t="shared" si="27"/>
        <v>176198</v>
      </c>
      <c r="J44" s="12">
        <f t="shared" si="27"/>
        <v>38939</v>
      </c>
      <c r="K44" s="12">
        <f t="shared" si="27"/>
        <v>215137</v>
      </c>
      <c r="L44" s="12">
        <f t="shared" si="27"/>
        <v>233768.75</v>
      </c>
      <c r="M44" s="12">
        <f t="shared" si="27"/>
        <v>1636381.25</v>
      </c>
      <c r="N44" s="12">
        <f t="shared" si="27"/>
        <v>1870150</v>
      </c>
      <c r="O44" s="12">
        <f t="shared" si="27"/>
        <v>400625</v>
      </c>
      <c r="P44" s="12">
        <f t="shared" si="27"/>
        <v>2804375</v>
      </c>
      <c r="Q44" s="12">
        <f t="shared" si="27"/>
        <v>3205000</v>
      </c>
      <c r="R44" s="12">
        <f t="shared" si="27"/>
        <v>300000</v>
      </c>
      <c r="S44" s="12">
        <f t="shared" si="27"/>
        <v>2100000</v>
      </c>
      <c r="T44" s="12">
        <f t="shared" si="27"/>
        <v>2400000</v>
      </c>
      <c r="U44" s="12">
        <f t="shared" si="27"/>
        <v>798000</v>
      </c>
      <c r="V44" s="12">
        <f t="shared" si="27"/>
        <v>0</v>
      </c>
      <c r="W44" s="13">
        <f t="shared" si="27"/>
        <v>798000</v>
      </c>
    </row>
    <row r="45" spans="2:23" ht="51" customHeight="1" outlineLevel="1">
      <c r="B45" s="119" t="s">
        <v>42</v>
      </c>
      <c r="C45" s="104" t="s">
        <v>85</v>
      </c>
      <c r="D45" s="19" t="s">
        <v>20</v>
      </c>
      <c r="E45" s="15">
        <v>2006</v>
      </c>
      <c r="F45" s="52">
        <f aca="true" t="shared" si="28" ref="F45:H46">I45+L45+O45+R45+U45</f>
        <v>303937.5</v>
      </c>
      <c r="G45" s="16">
        <f t="shared" si="28"/>
        <v>2127562.5</v>
      </c>
      <c r="H45" s="16">
        <f t="shared" si="28"/>
        <v>2431500</v>
      </c>
      <c r="I45" s="52"/>
      <c r="J45" s="16">
        <f aca="true" t="shared" si="29" ref="J45:J52">K45-I45</f>
        <v>0</v>
      </c>
      <c r="K45" s="16"/>
      <c r="L45" s="52"/>
      <c r="M45" s="16">
        <f aca="true" t="shared" si="30" ref="M45:M62">N45-L45</f>
        <v>0</v>
      </c>
      <c r="N45" s="16"/>
      <c r="O45" s="52">
        <f>PRODUCT(Q45,0.125)</f>
        <v>303937.5</v>
      </c>
      <c r="P45" s="16">
        <f aca="true" t="shared" si="31" ref="P45:P53">Q45-O45</f>
        <v>2127562.5</v>
      </c>
      <c r="Q45" s="47">
        <v>2431500</v>
      </c>
      <c r="R45" s="57"/>
      <c r="S45" s="16">
        <f aca="true" t="shared" si="32" ref="S45:S53">T45-R45</f>
        <v>0</v>
      </c>
      <c r="T45" s="17"/>
      <c r="U45" s="57"/>
      <c r="V45" s="16">
        <f aca="true" t="shared" si="33" ref="V45:V53">W45-U45</f>
        <v>0</v>
      </c>
      <c r="W45" s="17"/>
    </row>
    <row r="46" spans="2:23" ht="63" customHeight="1" outlineLevel="1">
      <c r="B46" s="122" t="s">
        <v>43</v>
      </c>
      <c r="C46" s="100" t="s">
        <v>86</v>
      </c>
      <c r="D46" s="19" t="s">
        <v>20</v>
      </c>
      <c r="E46" s="20">
        <v>2006</v>
      </c>
      <c r="F46" s="43">
        <f t="shared" si="28"/>
        <v>96687.5</v>
      </c>
      <c r="G46" s="21">
        <f t="shared" si="28"/>
        <v>676812.5</v>
      </c>
      <c r="H46" s="21">
        <f t="shared" si="28"/>
        <v>773500</v>
      </c>
      <c r="I46" s="43"/>
      <c r="J46" s="21">
        <f t="shared" si="29"/>
        <v>0</v>
      </c>
      <c r="K46" s="21"/>
      <c r="L46" s="43"/>
      <c r="M46" s="21">
        <f t="shared" si="30"/>
        <v>0</v>
      </c>
      <c r="N46" s="40"/>
      <c r="O46" s="43">
        <f>PRODUCT(Q46,0.125)</f>
        <v>96687.5</v>
      </c>
      <c r="P46" s="21">
        <f t="shared" si="31"/>
        <v>676812.5</v>
      </c>
      <c r="Q46" s="40">
        <v>773500</v>
      </c>
      <c r="R46" s="11"/>
      <c r="S46" s="21">
        <f t="shared" si="32"/>
        <v>0</v>
      </c>
      <c r="T46" s="23"/>
      <c r="U46" s="11"/>
      <c r="V46" s="21">
        <f t="shared" si="33"/>
        <v>0</v>
      </c>
      <c r="W46" s="23"/>
    </row>
    <row r="47" spans="2:23" ht="47.25" customHeight="1" outlineLevel="1">
      <c r="B47" s="122" t="s">
        <v>44</v>
      </c>
      <c r="C47" s="100" t="s">
        <v>87</v>
      </c>
      <c r="D47" s="19" t="s">
        <v>20</v>
      </c>
      <c r="E47" s="20">
        <v>2007</v>
      </c>
      <c r="F47" s="43">
        <f aca="true" t="shared" si="34" ref="F47:F53">I47+L47+O47+R47+U47</f>
        <v>300000</v>
      </c>
      <c r="G47" s="21">
        <f aca="true" t="shared" si="35" ref="G47:G53">J47+M47+P47+S47+V47</f>
        <v>2100000</v>
      </c>
      <c r="H47" s="21">
        <f aca="true" t="shared" si="36" ref="H47:H53">K47+N47+Q47+T47+W47</f>
        <v>2400000</v>
      </c>
      <c r="I47" s="43"/>
      <c r="J47" s="21">
        <f t="shared" si="29"/>
        <v>0</v>
      </c>
      <c r="K47" s="21"/>
      <c r="L47" s="43"/>
      <c r="M47" s="21">
        <f t="shared" si="30"/>
        <v>0</v>
      </c>
      <c r="N47" s="21"/>
      <c r="O47" s="11"/>
      <c r="P47" s="21">
        <f t="shared" si="31"/>
        <v>0</v>
      </c>
      <c r="Q47" s="23"/>
      <c r="R47" s="43">
        <f>PRODUCT(T47,0.125)</f>
        <v>300000</v>
      </c>
      <c r="S47" s="21">
        <f t="shared" si="32"/>
        <v>2100000</v>
      </c>
      <c r="T47" s="40">
        <v>2400000</v>
      </c>
      <c r="U47" s="11"/>
      <c r="V47" s="21">
        <f t="shared" si="33"/>
        <v>0</v>
      </c>
      <c r="W47" s="23"/>
    </row>
    <row r="48" spans="2:23" ht="50.25" customHeight="1" outlineLevel="1">
      <c r="B48" s="122" t="s">
        <v>45</v>
      </c>
      <c r="C48" s="100" t="s">
        <v>120</v>
      </c>
      <c r="D48" s="19" t="s">
        <v>20</v>
      </c>
      <c r="E48" s="20">
        <v>2008</v>
      </c>
      <c r="F48" s="43">
        <f t="shared" si="34"/>
        <v>798000</v>
      </c>
      <c r="G48" s="21">
        <f t="shared" si="35"/>
        <v>0</v>
      </c>
      <c r="H48" s="21">
        <f t="shared" si="36"/>
        <v>798000</v>
      </c>
      <c r="I48" s="43"/>
      <c r="J48" s="21">
        <f t="shared" si="29"/>
        <v>0</v>
      </c>
      <c r="K48" s="21"/>
      <c r="L48" s="43"/>
      <c r="M48" s="21">
        <f t="shared" si="30"/>
        <v>0</v>
      </c>
      <c r="N48" s="21"/>
      <c r="O48" s="11"/>
      <c r="P48" s="21">
        <f t="shared" si="31"/>
        <v>0</v>
      </c>
      <c r="Q48" s="23"/>
      <c r="R48" s="11"/>
      <c r="S48" s="21">
        <f t="shared" si="32"/>
        <v>0</v>
      </c>
      <c r="T48" s="23"/>
      <c r="U48" s="41">
        <v>798000</v>
      </c>
      <c r="V48" s="21">
        <f t="shared" si="33"/>
        <v>0</v>
      </c>
      <c r="W48" s="40">
        <v>798000</v>
      </c>
    </row>
    <row r="49" spans="2:23" ht="48" customHeight="1" outlineLevel="1">
      <c r="B49" s="122" t="s">
        <v>145</v>
      </c>
      <c r="C49" s="100" t="s">
        <v>89</v>
      </c>
      <c r="D49" s="19" t="s">
        <v>20</v>
      </c>
      <c r="E49" s="20">
        <v>2005</v>
      </c>
      <c r="F49" s="43">
        <f t="shared" si="34"/>
        <v>95900</v>
      </c>
      <c r="G49" s="21">
        <f t="shared" si="35"/>
        <v>671300</v>
      </c>
      <c r="H49" s="21">
        <f t="shared" si="36"/>
        <v>767200</v>
      </c>
      <c r="I49" s="43"/>
      <c r="J49" s="21">
        <f t="shared" si="29"/>
        <v>0</v>
      </c>
      <c r="K49" s="21"/>
      <c r="L49" s="43">
        <f>PRODUCT(N49,0.125)</f>
        <v>95900</v>
      </c>
      <c r="M49" s="21">
        <f t="shared" si="30"/>
        <v>671300</v>
      </c>
      <c r="N49" s="40">
        <v>767200</v>
      </c>
      <c r="O49" s="11"/>
      <c r="P49" s="21">
        <f t="shared" si="31"/>
        <v>0</v>
      </c>
      <c r="Q49" s="23"/>
      <c r="R49" s="11"/>
      <c r="S49" s="21">
        <f t="shared" si="32"/>
        <v>0</v>
      </c>
      <c r="T49" s="23"/>
      <c r="U49" s="11"/>
      <c r="V49" s="21">
        <f t="shared" si="33"/>
        <v>0</v>
      </c>
      <c r="W49" s="23"/>
    </row>
    <row r="50" spans="2:23" ht="46.5" customHeight="1" outlineLevel="1">
      <c r="B50" s="122" t="s">
        <v>146</v>
      </c>
      <c r="C50" s="100" t="s">
        <v>90</v>
      </c>
      <c r="D50" s="19" t="s">
        <v>20</v>
      </c>
      <c r="E50" s="20">
        <v>2005</v>
      </c>
      <c r="F50" s="43">
        <f t="shared" si="34"/>
        <v>58831.25</v>
      </c>
      <c r="G50" s="21">
        <f t="shared" si="35"/>
        <v>411818.75</v>
      </c>
      <c r="H50" s="21">
        <f t="shared" si="36"/>
        <v>470650</v>
      </c>
      <c r="I50" s="43"/>
      <c r="J50" s="21">
        <f t="shared" si="29"/>
        <v>0</v>
      </c>
      <c r="K50" s="21"/>
      <c r="L50" s="43">
        <f>PRODUCT(N50,0.125)</f>
        <v>58831.25</v>
      </c>
      <c r="M50" s="21">
        <f t="shared" si="30"/>
        <v>411818.75</v>
      </c>
      <c r="N50" s="40">
        <v>470650</v>
      </c>
      <c r="O50" s="11"/>
      <c r="P50" s="21">
        <f t="shared" si="31"/>
        <v>0</v>
      </c>
      <c r="Q50" s="23"/>
      <c r="R50" s="11"/>
      <c r="S50" s="21">
        <f t="shared" si="32"/>
        <v>0</v>
      </c>
      <c r="T50" s="23"/>
      <c r="U50" s="11"/>
      <c r="V50" s="21">
        <f t="shared" si="33"/>
        <v>0</v>
      </c>
      <c r="W50" s="23"/>
    </row>
    <row r="51" spans="2:23" ht="47.25" customHeight="1" outlineLevel="1">
      <c r="B51" s="122" t="s">
        <v>61</v>
      </c>
      <c r="C51" s="100" t="s">
        <v>91</v>
      </c>
      <c r="D51" s="19" t="s">
        <v>20</v>
      </c>
      <c r="E51" s="20">
        <v>2005</v>
      </c>
      <c r="F51" s="43">
        <f t="shared" si="34"/>
        <v>79037.5</v>
      </c>
      <c r="G51" s="21">
        <f t="shared" si="35"/>
        <v>553262.5</v>
      </c>
      <c r="H51" s="21">
        <f t="shared" si="36"/>
        <v>632300</v>
      </c>
      <c r="I51" s="43"/>
      <c r="J51" s="21">
        <f t="shared" si="29"/>
        <v>0</v>
      </c>
      <c r="K51" s="21"/>
      <c r="L51" s="43">
        <f>PRODUCT(N51,0.125)</f>
        <v>79037.5</v>
      </c>
      <c r="M51" s="21">
        <f t="shared" si="30"/>
        <v>553262.5</v>
      </c>
      <c r="N51" s="40">
        <v>632300</v>
      </c>
      <c r="O51" s="11"/>
      <c r="P51" s="21">
        <f t="shared" si="31"/>
        <v>0</v>
      </c>
      <c r="Q51" s="23"/>
      <c r="R51" s="11"/>
      <c r="S51" s="21">
        <f t="shared" si="32"/>
        <v>0</v>
      </c>
      <c r="T51" s="23"/>
      <c r="U51" s="11"/>
      <c r="V51" s="21">
        <f t="shared" si="33"/>
        <v>0</v>
      </c>
      <c r="W51" s="23"/>
    </row>
    <row r="52" spans="2:23" ht="36.75" customHeight="1" outlineLevel="1">
      <c r="B52" s="122" t="s">
        <v>62</v>
      </c>
      <c r="C52" s="100" t="s">
        <v>88</v>
      </c>
      <c r="D52" s="19" t="s">
        <v>20</v>
      </c>
      <c r="E52" s="20">
        <v>2004</v>
      </c>
      <c r="F52" s="43">
        <f t="shared" si="34"/>
        <v>167883</v>
      </c>
      <c r="G52" s="21">
        <f t="shared" si="35"/>
        <v>38939</v>
      </c>
      <c r="H52" s="21">
        <f t="shared" si="36"/>
        <v>206822</v>
      </c>
      <c r="I52" s="43">
        <v>167883</v>
      </c>
      <c r="J52" s="21">
        <f t="shared" si="29"/>
        <v>38939</v>
      </c>
      <c r="K52" s="40">
        <v>206822</v>
      </c>
      <c r="L52" s="43"/>
      <c r="M52" s="21">
        <f t="shared" si="30"/>
        <v>0</v>
      </c>
      <c r="N52" s="21"/>
      <c r="O52" s="11"/>
      <c r="P52" s="21">
        <f t="shared" si="31"/>
        <v>0</v>
      </c>
      <c r="Q52" s="23"/>
      <c r="R52" s="11"/>
      <c r="S52" s="21">
        <f t="shared" si="32"/>
        <v>0</v>
      </c>
      <c r="T52" s="23"/>
      <c r="U52" s="11"/>
      <c r="V52" s="21">
        <f t="shared" si="33"/>
        <v>0</v>
      </c>
      <c r="W52" s="23"/>
    </row>
    <row r="53" spans="2:23" ht="37.5" customHeight="1" outlineLevel="1" thickBot="1">
      <c r="B53" s="121" t="s">
        <v>63</v>
      </c>
      <c r="C53" s="101" t="s">
        <v>69</v>
      </c>
      <c r="D53" s="19" t="s">
        <v>20</v>
      </c>
      <c r="E53" s="24">
        <v>2004</v>
      </c>
      <c r="F53" s="44">
        <f t="shared" si="34"/>
        <v>8315</v>
      </c>
      <c r="G53" s="25">
        <f t="shared" si="35"/>
        <v>0</v>
      </c>
      <c r="H53" s="25">
        <f t="shared" si="36"/>
        <v>8315</v>
      </c>
      <c r="I53" s="66">
        <v>8315</v>
      </c>
      <c r="J53" s="25">
        <f>K53-I53</f>
        <v>0</v>
      </c>
      <c r="K53" s="67">
        <v>8315</v>
      </c>
      <c r="L53" s="44"/>
      <c r="M53" s="25">
        <f t="shared" si="30"/>
        <v>0</v>
      </c>
      <c r="N53" s="25"/>
      <c r="O53" s="58"/>
      <c r="P53" s="25">
        <f t="shared" si="31"/>
        <v>0</v>
      </c>
      <c r="Q53" s="27"/>
      <c r="R53" s="58"/>
      <c r="S53" s="25">
        <f t="shared" si="32"/>
        <v>0</v>
      </c>
      <c r="T53" s="27"/>
      <c r="U53" s="58"/>
      <c r="V53" s="25">
        <f t="shared" si="33"/>
        <v>0</v>
      </c>
      <c r="W53" s="27"/>
    </row>
    <row r="54" spans="2:23" ht="16.5" customHeight="1" thickBot="1">
      <c r="B54" s="118">
        <v>6</v>
      </c>
      <c r="C54" s="144" t="s">
        <v>14</v>
      </c>
      <c r="D54" s="145"/>
      <c r="E54" s="145"/>
      <c r="F54" s="12">
        <f aca="true" t="shared" si="37" ref="F54:W54">SUM(F55:F62)</f>
        <v>1579762</v>
      </c>
      <c r="G54" s="12">
        <f t="shared" si="37"/>
        <v>3870328</v>
      </c>
      <c r="H54" s="12">
        <f t="shared" si="37"/>
        <v>5450090</v>
      </c>
      <c r="I54" s="12">
        <f t="shared" si="37"/>
        <v>470587</v>
      </c>
      <c r="J54" s="12">
        <f t="shared" si="37"/>
        <v>500803</v>
      </c>
      <c r="K54" s="12">
        <f t="shared" si="37"/>
        <v>971390</v>
      </c>
      <c r="L54" s="12">
        <f t="shared" si="37"/>
        <v>224000</v>
      </c>
      <c r="M54" s="12">
        <f t="shared" si="37"/>
        <v>672000</v>
      </c>
      <c r="N54" s="12">
        <f t="shared" si="37"/>
        <v>896000</v>
      </c>
      <c r="O54" s="12">
        <f t="shared" si="37"/>
        <v>392140</v>
      </c>
      <c r="P54" s="12">
        <f t="shared" si="37"/>
        <v>1218420</v>
      </c>
      <c r="Q54" s="12">
        <f t="shared" si="37"/>
        <v>1610560</v>
      </c>
      <c r="R54" s="12">
        <f t="shared" si="37"/>
        <v>493035</v>
      </c>
      <c r="S54" s="12">
        <f t="shared" si="37"/>
        <v>1479105</v>
      </c>
      <c r="T54" s="12">
        <f t="shared" si="37"/>
        <v>1972140</v>
      </c>
      <c r="U54" s="12">
        <f t="shared" si="37"/>
        <v>0</v>
      </c>
      <c r="V54" s="12">
        <f t="shared" si="37"/>
        <v>0</v>
      </c>
      <c r="W54" s="13">
        <f t="shared" si="37"/>
        <v>0</v>
      </c>
    </row>
    <row r="55" spans="2:23" ht="44.25" customHeight="1" outlineLevel="1">
      <c r="B55" s="119" t="s">
        <v>25</v>
      </c>
      <c r="C55" s="104" t="s">
        <v>93</v>
      </c>
      <c r="D55" s="19" t="s">
        <v>20</v>
      </c>
      <c r="E55" s="15">
        <v>2005</v>
      </c>
      <c r="F55" s="52">
        <f aca="true" t="shared" si="38" ref="F55:H58">I55+L55+O55+R55+U55</f>
        <v>137200</v>
      </c>
      <c r="G55" s="16">
        <f t="shared" si="38"/>
        <v>411600</v>
      </c>
      <c r="H55" s="16">
        <f t="shared" si="38"/>
        <v>548800</v>
      </c>
      <c r="I55" s="52"/>
      <c r="J55" s="16">
        <f aca="true" t="shared" si="39" ref="J55:J62">K55-I55</f>
        <v>0</v>
      </c>
      <c r="K55" s="16"/>
      <c r="L55" s="52">
        <f>PRODUCT(N55,0.25)</f>
        <v>137200</v>
      </c>
      <c r="M55" s="16">
        <f t="shared" si="30"/>
        <v>411600</v>
      </c>
      <c r="N55" s="18">
        <v>548800</v>
      </c>
      <c r="O55" s="57"/>
      <c r="P55" s="16">
        <f aca="true" t="shared" si="40" ref="P55:P62">Q55-O55</f>
        <v>0</v>
      </c>
      <c r="Q55" s="17"/>
      <c r="R55" s="57"/>
      <c r="S55" s="16">
        <f aca="true" t="shared" si="41" ref="S55:S62">T55-R55</f>
        <v>0</v>
      </c>
      <c r="T55" s="17"/>
      <c r="U55" s="57"/>
      <c r="V55" s="16">
        <f aca="true" t="shared" si="42" ref="V55:V66">W55-U55</f>
        <v>0</v>
      </c>
      <c r="W55" s="17"/>
    </row>
    <row r="56" spans="2:23" ht="43.5" customHeight="1" outlineLevel="1">
      <c r="B56" s="122" t="s">
        <v>26</v>
      </c>
      <c r="C56" s="100" t="s">
        <v>94</v>
      </c>
      <c r="D56" s="19" t="s">
        <v>20</v>
      </c>
      <c r="E56" s="20">
        <v>2005</v>
      </c>
      <c r="F56" s="43">
        <f t="shared" si="38"/>
        <v>86800</v>
      </c>
      <c r="G56" s="21">
        <f t="shared" si="38"/>
        <v>260400</v>
      </c>
      <c r="H56" s="21">
        <f t="shared" si="38"/>
        <v>347200</v>
      </c>
      <c r="I56" s="43"/>
      <c r="J56" s="21">
        <f t="shared" si="39"/>
        <v>0</v>
      </c>
      <c r="K56" s="21"/>
      <c r="L56" s="43">
        <f>PRODUCT(N56,0.25)</f>
        <v>86800</v>
      </c>
      <c r="M56" s="21">
        <f t="shared" si="30"/>
        <v>260400</v>
      </c>
      <c r="N56" s="22">
        <v>347200</v>
      </c>
      <c r="O56" s="11"/>
      <c r="P56" s="21">
        <f t="shared" si="40"/>
        <v>0</v>
      </c>
      <c r="Q56" s="23"/>
      <c r="R56" s="11"/>
      <c r="S56" s="21">
        <f t="shared" si="41"/>
        <v>0</v>
      </c>
      <c r="T56" s="23"/>
      <c r="U56" s="11"/>
      <c r="V56" s="21">
        <f t="shared" si="42"/>
        <v>0</v>
      </c>
      <c r="W56" s="23"/>
    </row>
    <row r="57" spans="2:23" ht="46.5" customHeight="1" outlineLevel="1">
      <c r="B57" s="122" t="s">
        <v>27</v>
      </c>
      <c r="C57" s="100" t="s">
        <v>95</v>
      </c>
      <c r="D57" s="19" t="s">
        <v>20</v>
      </c>
      <c r="E57" s="20">
        <v>2006</v>
      </c>
      <c r="F57" s="43">
        <f t="shared" si="38"/>
        <v>63000</v>
      </c>
      <c r="G57" s="21">
        <f t="shared" si="38"/>
        <v>231000</v>
      </c>
      <c r="H57" s="21">
        <f t="shared" si="38"/>
        <v>294000</v>
      </c>
      <c r="I57" s="43"/>
      <c r="J57" s="21">
        <f t="shared" si="39"/>
        <v>0</v>
      </c>
      <c r="K57" s="21"/>
      <c r="L57" s="43"/>
      <c r="M57" s="21">
        <f t="shared" si="30"/>
        <v>0</v>
      </c>
      <c r="N57" s="21"/>
      <c r="O57" s="43">
        <f>PRODUCT(Q57,0.25)-10500</f>
        <v>63000</v>
      </c>
      <c r="P57" s="21">
        <f t="shared" si="40"/>
        <v>231000</v>
      </c>
      <c r="Q57" s="22">
        <v>294000</v>
      </c>
      <c r="R57" s="11"/>
      <c r="S57" s="21">
        <f t="shared" si="41"/>
        <v>0</v>
      </c>
      <c r="T57" s="22"/>
      <c r="U57" s="11"/>
      <c r="V57" s="21">
        <f t="shared" si="42"/>
        <v>0</v>
      </c>
      <c r="W57" s="23"/>
    </row>
    <row r="58" spans="2:23" ht="43.5" customHeight="1" outlineLevel="1">
      <c r="B58" s="122" t="s">
        <v>28</v>
      </c>
      <c r="C58" s="100" t="s">
        <v>96</v>
      </c>
      <c r="D58" s="19" t="s">
        <v>20</v>
      </c>
      <c r="E58" s="20">
        <v>2006</v>
      </c>
      <c r="F58" s="43">
        <f t="shared" si="38"/>
        <v>217687.5</v>
      </c>
      <c r="G58" s="21">
        <f t="shared" si="38"/>
        <v>653062.5</v>
      </c>
      <c r="H58" s="21">
        <f t="shared" si="38"/>
        <v>870750</v>
      </c>
      <c r="I58" s="43"/>
      <c r="J58" s="21">
        <f t="shared" si="39"/>
        <v>0</v>
      </c>
      <c r="K58" s="21"/>
      <c r="L58" s="43"/>
      <c r="M58" s="21">
        <f t="shared" si="30"/>
        <v>0</v>
      </c>
      <c r="N58" s="21"/>
      <c r="O58" s="43">
        <f>PRODUCT(Q58,0.25)</f>
        <v>217687.5</v>
      </c>
      <c r="P58" s="21">
        <f t="shared" si="40"/>
        <v>653062.5</v>
      </c>
      <c r="Q58" s="22">
        <v>870750</v>
      </c>
      <c r="R58" s="11"/>
      <c r="S58" s="21">
        <f t="shared" si="41"/>
        <v>0</v>
      </c>
      <c r="T58" s="22"/>
      <c r="U58" s="11"/>
      <c r="V58" s="21">
        <f t="shared" si="42"/>
        <v>0</v>
      </c>
      <c r="W58" s="23"/>
    </row>
    <row r="59" spans="2:23" ht="47.25" customHeight="1" outlineLevel="1">
      <c r="B59" s="122" t="s">
        <v>70</v>
      </c>
      <c r="C59" s="100" t="s">
        <v>71</v>
      </c>
      <c r="D59" s="19" t="s">
        <v>20</v>
      </c>
      <c r="E59" s="48">
        <v>2004</v>
      </c>
      <c r="F59" s="43">
        <f aca="true" t="shared" si="43" ref="F59:H62">I59+L59+O59+R59+U59</f>
        <v>437117</v>
      </c>
      <c r="G59" s="21">
        <f t="shared" si="43"/>
        <v>341396</v>
      </c>
      <c r="H59" s="21">
        <f t="shared" si="43"/>
        <v>778513</v>
      </c>
      <c r="I59" s="43">
        <v>437117</v>
      </c>
      <c r="J59" s="21">
        <f t="shared" si="39"/>
        <v>341396</v>
      </c>
      <c r="K59" s="21">
        <v>778513</v>
      </c>
      <c r="L59" s="43"/>
      <c r="M59" s="21">
        <f t="shared" si="30"/>
        <v>0</v>
      </c>
      <c r="N59" s="21"/>
      <c r="O59" s="11"/>
      <c r="P59" s="21">
        <f t="shared" si="40"/>
        <v>0</v>
      </c>
      <c r="Q59" s="22"/>
      <c r="R59" s="11"/>
      <c r="S59" s="21">
        <f t="shared" si="41"/>
        <v>0</v>
      </c>
      <c r="T59" s="22"/>
      <c r="U59" s="11"/>
      <c r="V59" s="21">
        <f t="shared" si="42"/>
        <v>0</v>
      </c>
      <c r="W59" s="22"/>
    </row>
    <row r="60" spans="2:23" ht="49.5" customHeight="1" outlineLevel="1">
      <c r="B60" s="122" t="s">
        <v>50</v>
      </c>
      <c r="C60" s="100" t="s">
        <v>97</v>
      </c>
      <c r="D60" s="19" t="s">
        <v>20</v>
      </c>
      <c r="E60" s="48">
        <v>2006</v>
      </c>
      <c r="F60" s="43">
        <f t="shared" si="43"/>
        <v>111452.5</v>
      </c>
      <c r="G60" s="21">
        <f t="shared" si="43"/>
        <v>334357.5</v>
      </c>
      <c r="H60" s="21">
        <f t="shared" si="43"/>
        <v>445810</v>
      </c>
      <c r="I60" s="43"/>
      <c r="J60" s="21">
        <f t="shared" si="39"/>
        <v>0</v>
      </c>
      <c r="K60" s="21"/>
      <c r="L60" s="43"/>
      <c r="M60" s="21">
        <f t="shared" si="30"/>
        <v>0</v>
      </c>
      <c r="N60" s="21"/>
      <c r="O60" s="43">
        <f>PRODUCT(Q60,0.25)</f>
        <v>111452.5</v>
      </c>
      <c r="P60" s="21">
        <f t="shared" si="40"/>
        <v>334357.5</v>
      </c>
      <c r="Q60" s="22">
        <v>445810</v>
      </c>
      <c r="R60" s="11"/>
      <c r="S60" s="21">
        <f t="shared" si="41"/>
        <v>0</v>
      </c>
      <c r="T60" s="22"/>
      <c r="U60" s="11"/>
      <c r="V60" s="21">
        <f t="shared" si="42"/>
        <v>0</v>
      </c>
      <c r="W60" s="22"/>
    </row>
    <row r="61" spans="2:23" ht="50.25" customHeight="1" outlineLevel="1">
      <c r="B61" s="122" t="s">
        <v>51</v>
      </c>
      <c r="C61" s="100" t="s">
        <v>98</v>
      </c>
      <c r="D61" s="19" t="s">
        <v>20</v>
      </c>
      <c r="E61" s="48">
        <v>2007</v>
      </c>
      <c r="F61" s="43">
        <f t="shared" si="43"/>
        <v>493035</v>
      </c>
      <c r="G61" s="21">
        <f t="shared" si="43"/>
        <v>1479105</v>
      </c>
      <c r="H61" s="21">
        <f t="shared" si="43"/>
        <v>1972140</v>
      </c>
      <c r="I61" s="43"/>
      <c r="J61" s="21">
        <f t="shared" si="39"/>
        <v>0</v>
      </c>
      <c r="K61" s="21"/>
      <c r="L61" s="43"/>
      <c r="M61" s="21">
        <f t="shared" si="30"/>
        <v>0</v>
      </c>
      <c r="N61" s="21"/>
      <c r="O61" s="11"/>
      <c r="P61" s="21">
        <f t="shared" si="40"/>
        <v>0</v>
      </c>
      <c r="Q61" s="22"/>
      <c r="R61" s="43">
        <f>PRODUCT(T61,0.25)</f>
        <v>493035</v>
      </c>
      <c r="S61" s="21">
        <f t="shared" si="41"/>
        <v>1479105</v>
      </c>
      <c r="T61" s="22">
        <v>1972140</v>
      </c>
      <c r="U61" s="11"/>
      <c r="V61" s="21">
        <f t="shared" si="42"/>
        <v>0</v>
      </c>
      <c r="W61" s="22"/>
    </row>
    <row r="62" spans="2:23" ht="36" customHeight="1" outlineLevel="1" thickBot="1">
      <c r="B62" s="123" t="s">
        <v>72</v>
      </c>
      <c r="C62" s="107" t="s">
        <v>92</v>
      </c>
      <c r="D62" s="19" t="s">
        <v>20</v>
      </c>
      <c r="E62" s="30">
        <v>2004</v>
      </c>
      <c r="F62" s="44">
        <f t="shared" si="43"/>
        <v>33470</v>
      </c>
      <c r="G62" s="25">
        <f t="shared" si="43"/>
        <v>159407</v>
      </c>
      <c r="H62" s="25">
        <f t="shared" si="43"/>
        <v>192877</v>
      </c>
      <c r="I62" s="44">
        <v>33470</v>
      </c>
      <c r="J62" s="25">
        <f t="shared" si="39"/>
        <v>159407</v>
      </c>
      <c r="K62" s="25">
        <v>192877</v>
      </c>
      <c r="L62" s="44"/>
      <c r="M62" s="25">
        <f t="shared" si="30"/>
        <v>0</v>
      </c>
      <c r="N62" s="25"/>
      <c r="O62" s="58"/>
      <c r="P62" s="25">
        <f t="shared" si="40"/>
        <v>0</v>
      </c>
      <c r="Q62" s="26"/>
      <c r="R62" s="58"/>
      <c r="S62" s="25">
        <f t="shared" si="41"/>
        <v>0</v>
      </c>
      <c r="T62" s="26"/>
      <c r="U62" s="58"/>
      <c r="V62" s="25">
        <f t="shared" si="42"/>
        <v>0</v>
      </c>
      <c r="W62" s="26"/>
    </row>
    <row r="63" spans="2:23" ht="16.5" customHeight="1" thickBot="1">
      <c r="B63" s="118">
        <v>7</v>
      </c>
      <c r="C63" s="144" t="s">
        <v>15</v>
      </c>
      <c r="D63" s="145"/>
      <c r="E63" s="145"/>
      <c r="F63" s="12">
        <f aca="true" t="shared" si="44" ref="F63:W63">SUM(F64:F66)</f>
        <v>1620982.5</v>
      </c>
      <c r="G63" s="12">
        <f t="shared" si="44"/>
        <v>6542987.5</v>
      </c>
      <c r="H63" s="12">
        <f t="shared" si="44"/>
        <v>8163970</v>
      </c>
      <c r="I63" s="12">
        <f t="shared" si="44"/>
        <v>40000</v>
      </c>
      <c r="J63" s="12">
        <f t="shared" si="44"/>
        <v>0</v>
      </c>
      <c r="K63" s="12">
        <f t="shared" si="44"/>
        <v>40000</v>
      </c>
      <c r="L63" s="12">
        <f t="shared" si="44"/>
        <v>437500</v>
      </c>
      <c r="M63" s="12">
        <f t="shared" si="44"/>
        <v>3042500</v>
      </c>
      <c r="N63" s="12">
        <f t="shared" si="44"/>
        <v>3480000</v>
      </c>
      <c r="O63" s="12">
        <f t="shared" si="44"/>
        <v>990820</v>
      </c>
      <c r="P63" s="12">
        <f t="shared" si="44"/>
        <v>3042500</v>
      </c>
      <c r="Q63" s="12">
        <f t="shared" si="44"/>
        <v>4033320</v>
      </c>
      <c r="R63" s="12">
        <f t="shared" si="44"/>
        <v>0</v>
      </c>
      <c r="S63" s="12">
        <f t="shared" si="44"/>
        <v>0</v>
      </c>
      <c r="T63" s="12">
        <f t="shared" si="44"/>
        <v>0</v>
      </c>
      <c r="U63" s="12">
        <f t="shared" si="44"/>
        <v>152662.5</v>
      </c>
      <c r="V63" s="12">
        <f t="shared" si="44"/>
        <v>457987.5</v>
      </c>
      <c r="W63" s="13">
        <f t="shared" si="44"/>
        <v>610650</v>
      </c>
    </row>
    <row r="64" spans="2:23" ht="64.5" customHeight="1" outlineLevel="1">
      <c r="B64" s="119" t="s">
        <v>58</v>
      </c>
      <c r="C64" s="104" t="s">
        <v>133</v>
      </c>
      <c r="D64" s="19" t="s">
        <v>20</v>
      </c>
      <c r="E64" s="39" t="s">
        <v>100</v>
      </c>
      <c r="F64" s="52">
        <f aca="true" t="shared" si="45" ref="F64:H66">I64+L64+O64+R64+U64</f>
        <v>915000</v>
      </c>
      <c r="G64" s="16">
        <f t="shared" si="45"/>
        <v>6085000</v>
      </c>
      <c r="H64" s="16">
        <f t="shared" si="45"/>
        <v>7000000</v>
      </c>
      <c r="I64" s="52">
        <v>40000</v>
      </c>
      <c r="J64" s="16">
        <f>K64-I64</f>
        <v>0</v>
      </c>
      <c r="K64" s="16">
        <v>40000</v>
      </c>
      <c r="L64" s="52">
        <v>437500</v>
      </c>
      <c r="M64" s="16">
        <f>N64-L64</f>
        <v>3042500</v>
      </c>
      <c r="N64" s="16">
        <v>3480000</v>
      </c>
      <c r="O64" s="52">
        <v>437500</v>
      </c>
      <c r="P64" s="16">
        <f>Q64-O64</f>
        <v>3042500</v>
      </c>
      <c r="Q64" s="16">
        <v>3480000</v>
      </c>
      <c r="R64" s="57"/>
      <c r="S64" s="16">
        <f aca="true" t="shared" si="46" ref="S64:S74">T64-R64</f>
        <v>0</v>
      </c>
      <c r="T64" s="17"/>
      <c r="U64" s="57"/>
      <c r="V64" s="16">
        <f t="shared" si="42"/>
        <v>0</v>
      </c>
      <c r="W64" s="17"/>
    </row>
    <row r="65" spans="2:23" ht="59.25" customHeight="1" outlineLevel="1">
      <c r="B65" s="122" t="s">
        <v>46</v>
      </c>
      <c r="C65" s="100" t="s">
        <v>99</v>
      </c>
      <c r="D65" s="19" t="s">
        <v>20</v>
      </c>
      <c r="E65" s="20">
        <v>2008</v>
      </c>
      <c r="F65" s="43">
        <f t="shared" si="45"/>
        <v>152662.5</v>
      </c>
      <c r="G65" s="21">
        <f t="shared" si="45"/>
        <v>457987.5</v>
      </c>
      <c r="H65" s="21">
        <f t="shared" si="45"/>
        <v>610650</v>
      </c>
      <c r="I65" s="43"/>
      <c r="J65" s="21">
        <f>K65-I65</f>
        <v>0</v>
      </c>
      <c r="K65" s="21"/>
      <c r="L65" s="43"/>
      <c r="M65" s="21">
        <f>N65-L65</f>
        <v>0</v>
      </c>
      <c r="N65" s="21"/>
      <c r="O65" s="11"/>
      <c r="P65" s="21">
        <f>Q65-O65</f>
        <v>0</v>
      </c>
      <c r="Q65" s="23"/>
      <c r="R65" s="11"/>
      <c r="S65" s="21">
        <f t="shared" si="46"/>
        <v>0</v>
      </c>
      <c r="T65" s="23"/>
      <c r="U65" s="43">
        <f>PRODUCT(W65,0.25)</f>
        <v>152662.5</v>
      </c>
      <c r="V65" s="21">
        <f t="shared" si="42"/>
        <v>457987.5</v>
      </c>
      <c r="W65" s="40">
        <v>610650</v>
      </c>
    </row>
    <row r="66" spans="2:23" ht="50.25" customHeight="1" outlineLevel="1" thickBot="1">
      <c r="B66" s="122" t="s">
        <v>149</v>
      </c>
      <c r="C66" s="103" t="s">
        <v>109</v>
      </c>
      <c r="D66" s="19" t="s">
        <v>20</v>
      </c>
      <c r="E66" s="24">
        <v>2006</v>
      </c>
      <c r="F66" s="44">
        <f t="shared" si="45"/>
        <v>553320</v>
      </c>
      <c r="G66" s="25">
        <f t="shared" si="45"/>
        <v>0</v>
      </c>
      <c r="H66" s="25">
        <f t="shared" si="45"/>
        <v>553320</v>
      </c>
      <c r="I66" s="44"/>
      <c r="J66" s="25">
        <f>K66-I66</f>
        <v>0</v>
      </c>
      <c r="K66" s="42"/>
      <c r="L66" s="44"/>
      <c r="M66" s="25">
        <f>N66-L66</f>
        <v>0</v>
      </c>
      <c r="N66" s="25"/>
      <c r="O66" s="42">
        <v>553320</v>
      </c>
      <c r="P66" s="25">
        <f>Q66-O66</f>
        <v>0</v>
      </c>
      <c r="Q66" s="29">
        <v>553320</v>
      </c>
      <c r="R66" s="58"/>
      <c r="S66" s="25">
        <f t="shared" si="46"/>
        <v>0</v>
      </c>
      <c r="T66" s="27"/>
      <c r="U66" s="58"/>
      <c r="V66" s="25">
        <f t="shared" si="42"/>
        <v>0</v>
      </c>
      <c r="W66" s="27"/>
    </row>
    <row r="67" spans="2:23" ht="16.5" customHeight="1" thickBot="1">
      <c r="B67" s="118">
        <v>8</v>
      </c>
      <c r="C67" s="144" t="s">
        <v>16</v>
      </c>
      <c r="D67" s="145"/>
      <c r="E67" s="145"/>
      <c r="F67" s="12">
        <f>SUM(F68:F74)</f>
        <v>1334923</v>
      </c>
      <c r="G67" s="12">
        <f aca="true" t="shared" si="47" ref="G67:W67">SUM(G68:G74)</f>
        <v>2952936</v>
      </c>
      <c r="H67" s="12">
        <f t="shared" si="47"/>
        <v>4287859</v>
      </c>
      <c r="I67" s="12">
        <f t="shared" si="47"/>
        <v>5000</v>
      </c>
      <c r="J67" s="12">
        <f t="shared" si="47"/>
        <v>37000</v>
      </c>
      <c r="K67" s="12">
        <f t="shared" si="47"/>
        <v>42000</v>
      </c>
      <c r="L67" s="12">
        <f t="shared" si="47"/>
        <v>613748</v>
      </c>
      <c r="M67" s="12">
        <f t="shared" si="47"/>
        <v>1335385</v>
      </c>
      <c r="N67" s="12">
        <f t="shared" si="47"/>
        <v>1949133</v>
      </c>
      <c r="O67" s="12">
        <f t="shared" si="47"/>
        <v>210000</v>
      </c>
      <c r="P67" s="12">
        <f t="shared" si="47"/>
        <v>1355551</v>
      </c>
      <c r="Q67" s="12">
        <f t="shared" si="47"/>
        <v>1565551</v>
      </c>
      <c r="R67" s="12">
        <f t="shared" si="47"/>
        <v>232425</v>
      </c>
      <c r="S67" s="12">
        <f t="shared" si="47"/>
        <v>131250</v>
      </c>
      <c r="T67" s="12">
        <f t="shared" si="47"/>
        <v>363675</v>
      </c>
      <c r="U67" s="12">
        <f t="shared" si="47"/>
        <v>273750</v>
      </c>
      <c r="V67" s="12">
        <f t="shared" si="47"/>
        <v>93750</v>
      </c>
      <c r="W67" s="13">
        <f t="shared" si="47"/>
        <v>367500</v>
      </c>
    </row>
    <row r="68" spans="2:23" ht="58.5" customHeight="1" outlineLevel="1">
      <c r="B68" s="119" t="s">
        <v>73</v>
      </c>
      <c r="C68" s="104" t="s">
        <v>101</v>
      </c>
      <c r="D68" s="19" t="s">
        <v>20</v>
      </c>
      <c r="E68" s="15">
        <v>2006</v>
      </c>
      <c r="F68" s="52">
        <f aca="true" t="shared" si="48" ref="F68:H74">I68+L68+O68+R68+U68</f>
        <v>210000</v>
      </c>
      <c r="G68" s="16">
        <f t="shared" si="48"/>
        <v>1355551</v>
      </c>
      <c r="H68" s="16">
        <f t="shared" si="48"/>
        <v>1565551</v>
      </c>
      <c r="I68" s="52"/>
      <c r="J68" s="16">
        <f aca="true" t="shared" si="49" ref="J68:J74">K68-I68</f>
        <v>0</v>
      </c>
      <c r="K68" s="16"/>
      <c r="L68" s="52"/>
      <c r="M68" s="16">
        <f aca="true" t="shared" si="50" ref="M68:M74">N68-L68</f>
        <v>0</v>
      </c>
      <c r="N68" s="16"/>
      <c r="O68" s="57">
        <v>210000</v>
      </c>
      <c r="P68" s="16">
        <f aca="true" t="shared" si="51" ref="P68:P74">Q68-O68</f>
        <v>1355551</v>
      </c>
      <c r="Q68" s="47">
        <v>1565551</v>
      </c>
      <c r="R68" s="57"/>
      <c r="S68" s="16">
        <f t="shared" si="46"/>
        <v>0</v>
      </c>
      <c r="T68" s="17"/>
      <c r="U68" s="57"/>
      <c r="V68" s="16">
        <f aca="true" t="shared" si="52" ref="V68:V74">W68-U68</f>
        <v>0</v>
      </c>
      <c r="W68" s="17"/>
    </row>
    <row r="69" spans="2:23" ht="51.75" customHeight="1" outlineLevel="1">
      <c r="B69" s="122" t="s">
        <v>47</v>
      </c>
      <c r="C69" s="100" t="s">
        <v>102</v>
      </c>
      <c r="D69" s="19" t="s">
        <v>20</v>
      </c>
      <c r="E69" s="20">
        <v>2007</v>
      </c>
      <c r="F69" s="43">
        <f>I69+L69+O69+R69+U69</f>
        <v>232425</v>
      </c>
      <c r="G69" s="21">
        <f>J69+M69+P69+S69+V69</f>
        <v>131250</v>
      </c>
      <c r="H69" s="21">
        <f>K69+N69+Q69+T69+W69</f>
        <v>363675</v>
      </c>
      <c r="I69" s="43"/>
      <c r="J69" s="21">
        <f t="shared" si="49"/>
        <v>0</v>
      </c>
      <c r="K69" s="21"/>
      <c r="L69" s="43"/>
      <c r="M69" s="21">
        <f t="shared" si="50"/>
        <v>0</v>
      </c>
      <c r="N69" s="21"/>
      <c r="O69" s="11"/>
      <c r="P69" s="21">
        <f t="shared" si="51"/>
        <v>0</v>
      </c>
      <c r="Q69" s="23"/>
      <c r="R69" s="11">
        <v>232425</v>
      </c>
      <c r="S69" s="21">
        <f t="shared" si="46"/>
        <v>131250</v>
      </c>
      <c r="T69" s="21">
        <v>363675</v>
      </c>
      <c r="U69" s="11"/>
      <c r="V69" s="21">
        <f t="shared" si="52"/>
        <v>0</v>
      </c>
      <c r="W69" s="23"/>
    </row>
    <row r="70" spans="2:23" ht="51.75" customHeight="1" outlineLevel="1">
      <c r="B70" s="122" t="s">
        <v>48</v>
      </c>
      <c r="C70" s="100" t="s">
        <v>157</v>
      </c>
      <c r="D70" s="19" t="s">
        <v>20</v>
      </c>
      <c r="E70" s="20">
        <v>2005</v>
      </c>
      <c r="F70" s="43">
        <f t="shared" si="48"/>
        <v>250000</v>
      </c>
      <c r="G70" s="21">
        <f t="shared" si="48"/>
        <v>828250</v>
      </c>
      <c r="H70" s="21">
        <f t="shared" si="48"/>
        <v>1078250</v>
      </c>
      <c r="I70" s="43"/>
      <c r="J70" s="21">
        <f t="shared" si="49"/>
        <v>0</v>
      </c>
      <c r="K70" s="21"/>
      <c r="L70" s="11">
        <v>250000</v>
      </c>
      <c r="M70" s="21">
        <f t="shared" si="50"/>
        <v>828250</v>
      </c>
      <c r="N70" s="40">
        <v>1078250</v>
      </c>
      <c r="O70" s="11"/>
      <c r="P70" s="21">
        <f t="shared" si="51"/>
        <v>0</v>
      </c>
      <c r="Q70" s="23"/>
      <c r="R70" s="11"/>
      <c r="S70" s="21">
        <f t="shared" si="46"/>
        <v>0</v>
      </c>
      <c r="T70" s="23"/>
      <c r="U70" s="11"/>
      <c r="V70" s="21">
        <f t="shared" si="52"/>
        <v>0</v>
      </c>
      <c r="W70" s="40"/>
    </row>
    <row r="71" spans="1:23" ht="170.25" customHeight="1" outlineLevel="1">
      <c r="A71" s="3" t="s">
        <v>74</v>
      </c>
      <c r="B71" s="122" t="s">
        <v>49</v>
      </c>
      <c r="C71" s="108" t="s">
        <v>121</v>
      </c>
      <c r="D71" s="19" t="s">
        <v>20</v>
      </c>
      <c r="E71" s="20">
        <v>2005</v>
      </c>
      <c r="F71" s="43">
        <f t="shared" si="48"/>
        <v>358748</v>
      </c>
      <c r="G71" s="21">
        <f t="shared" si="48"/>
        <v>459635</v>
      </c>
      <c r="H71" s="21">
        <f t="shared" si="48"/>
        <v>818383</v>
      </c>
      <c r="I71" s="43"/>
      <c r="J71" s="21">
        <f t="shared" si="49"/>
        <v>0</v>
      </c>
      <c r="K71" s="21"/>
      <c r="L71" s="43">
        <v>358748</v>
      </c>
      <c r="M71" s="21">
        <f t="shared" si="50"/>
        <v>459635</v>
      </c>
      <c r="N71" s="40">
        <v>818383</v>
      </c>
      <c r="O71" s="11"/>
      <c r="P71" s="21">
        <f t="shared" si="51"/>
        <v>0</v>
      </c>
      <c r="Q71" s="23"/>
      <c r="R71" s="11"/>
      <c r="S71" s="21">
        <f t="shared" si="46"/>
        <v>0</v>
      </c>
      <c r="T71" s="23"/>
      <c r="U71" s="11"/>
      <c r="V71" s="21">
        <f t="shared" si="52"/>
        <v>0</v>
      </c>
      <c r="W71" s="23"/>
    </row>
    <row r="72" spans="2:23" ht="42" customHeight="1" outlineLevel="1">
      <c r="B72" s="122" t="s">
        <v>57</v>
      </c>
      <c r="C72" s="105" t="s">
        <v>103</v>
      </c>
      <c r="D72" s="19" t="s">
        <v>20</v>
      </c>
      <c r="E72" s="2">
        <v>2004</v>
      </c>
      <c r="F72" s="43">
        <f t="shared" si="48"/>
        <v>5000</v>
      </c>
      <c r="G72" s="21">
        <f t="shared" si="48"/>
        <v>37000</v>
      </c>
      <c r="H72" s="21">
        <f t="shared" si="48"/>
        <v>42000</v>
      </c>
      <c r="I72" s="56">
        <v>5000</v>
      </c>
      <c r="J72" s="21">
        <f t="shared" si="49"/>
        <v>37000</v>
      </c>
      <c r="K72" s="1">
        <v>42000</v>
      </c>
      <c r="L72" s="43"/>
      <c r="M72" s="21">
        <f t="shared" si="50"/>
        <v>0</v>
      </c>
      <c r="N72" s="21"/>
      <c r="O72" s="11"/>
      <c r="P72" s="21">
        <f t="shared" si="51"/>
        <v>0</v>
      </c>
      <c r="Q72" s="23"/>
      <c r="R72" s="11"/>
      <c r="S72" s="21">
        <f t="shared" si="46"/>
        <v>0</v>
      </c>
      <c r="T72" s="23"/>
      <c r="U72" s="11"/>
      <c r="V72" s="21">
        <f t="shared" si="52"/>
        <v>0</v>
      </c>
      <c r="W72" s="41"/>
    </row>
    <row r="73" spans="2:23" ht="42.75" customHeight="1" outlineLevel="1">
      <c r="B73" s="122" t="s">
        <v>56</v>
      </c>
      <c r="C73" s="105" t="s">
        <v>104</v>
      </c>
      <c r="D73" s="19" t="s">
        <v>20</v>
      </c>
      <c r="E73" s="2">
        <v>2005</v>
      </c>
      <c r="F73" s="43">
        <f t="shared" si="48"/>
        <v>5000</v>
      </c>
      <c r="G73" s="21">
        <f t="shared" si="48"/>
        <v>47500</v>
      </c>
      <c r="H73" s="21">
        <f t="shared" si="48"/>
        <v>52500</v>
      </c>
      <c r="I73" s="43"/>
      <c r="J73" s="21">
        <f t="shared" si="49"/>
        <v>0</v>
      </c>
      <c r="K73" s="21"/>
      <c r="L73" s="56">
        <v>5000</v>
      </c>
      <c r="M73" s="21">
        <f t="shared" si="50"/>
        <v>47500</v>
      </c>
      <c r="N73" s="1">
        <v>52500</v>
      </c>
      <c r="O73" s="11"/>
      <c r="P73" s="21">
        <f t="shared" si="51"/>
        <v>0</v>
      </c>
      <c r="Q73" s="23"/>
      <c r="R73" s="11"/>
      <c r="S73" s="21">
        <f t="shared" si="46"/>
        <v>0</v>
      </c>
      <c r="T73" s="23"/>
      <c r="U73" s="11"/>
      <c r="V73" s="21">
        <f t="shared" si="52"/>
        <v>0</v>
      </c>
      <c r="W73" s="41"/>
    </row>
    <row r="74" spans="2:23" ht="47.25" customHeight="1" outlineLevel="1" thickBot="1">
      <c r="B74" s="123" t="s">
        <v>59</v>
      </c>
      <c r="C74" s="103" t="s">
        <v>158</v>
      </c>
      <c r="D74" s="19" t="s">
        <v>20</v>
      </c>
      <c r="E74" s="24">
        <v>2008</v>
      </c>
      <c r="F74" s="44">
        <f t="shared" si="48"/>
        <v>273750</v>
      </c>
      <c r="G74" s="25">
        <f t="shared" si="48"/>
        <v>93750</v>
      </c>
      <c r="H74" s="25">
        <f t="shared" si="48"/>
        <v>367500</v>
      </c>
      <c r="I74" s="44"/>
      <c r="J74" s="25">
        <f t="shared" si="49"/>
        <v>0</v>
      </c>
      <c r="K74" s="25"/>
      <c r="L74" s="44"/>
      <c r="M74" s="21">
        <f t="shared" si="50"/>
        <v>0</v>
      </c>
      <c r="N74" s="29"/>
      <c r="O74" s="58"/>
      <c r="P74" s="25">
        <f t="shared" si="51"/>
        <v>0</v>
      </c>
      <c r="Q74" s="27"/>
      <c r="R74" s="58"/>
      <c r="S74" s="25">
        <f t="shared" si="46"/>
        <v>0</v>
      </c>
      <c r="T74" s="27"/>
      <c r="U74" s="44">
        <v>273750</v>
      </c>
      <c r="V74" s="25">
        <f t="shared" si="52"/>
        <v>93750</v>
      </c>
      <c r="W74" s="29">
        <v>367500</v>
      </c>
    </row>
    <row r="75" spans="2:23" ht="16.5" customHeight="1" thickBot="1">
      <c r="B75" s="118">
        <v>9</v>
      </c>
      <c r="C75" s="144" t="s">
        <v>17</v>
      </c>
      <c r="D75" s="145"/>
      <c r="E75" s="145"/>
      <c r="F75" s="12">
        <f aca="true" t="shared" si="53" ref="F75:W75">SUM(F76:F79)</f>
        <v>843750</v>
      </c>
      <c r="G75" s="12">
        <f t="shared" si="53"/>
        <v>1915863</v>
      </c>
      <c r="H75" s="12">
        <f t="shared" si="53"/>
        <v>2759613</v>
      </c>
      <c r="I75" s="12">
        <f t="shared" si="53"/>
        <v>0</v>
      </c>
      <c r="J75" s="12">
        <f t="shared" si="53"/>
        <v>0</v>
      </c>
      <c r="K75" s="12">
        <f t="shared" si="53"/>
        <v>0</v>
      </c>
      <c r="L75" s="12">
        <f t="shared" si="53"/>
        <v>443750</v>
      </c>
      <c r="M75" s="12">
        <f t="shared" si="53"/>
        <v>699550</v>
      </c>
      <c r="N75" s="12">
        <f t="shared" si="53"/>
        <v>1143300</v>
      </c>
      <c r="O75" s="63">
        <f t="shared" si="53"/>
        <v>190000</v>
      </c>
      <c r="P75" s="63">
        <f t="shared" si="53"/>
        <v>570000</v>
      </c>
      <c r="Q75" s="63">
        <f t="shared" si="53"/>
        <v>760000</v>
      </c>
      <c r="R75" s="63">
        <f t="shared" si="53"/>
        <v>190000</v>
      </c>
      <c r="S75" s="63">
        <f t="shared" si="53"/>
        <v>568313</v>
      </c>
      <c r="T75" s="63">
        <f t="shared" si="53"/>
        <v>758313</v>
      </c>
      <c r="U75" s="63">
        <f t="shared" si="53"/>
        <v>20000</v>
      </c>
      <c r="V75" s="63">
        <f t="shared" si="53"/>
        <v>78000</v>
      </c>
      <c r="W75" s="64">
        <f t="shared" si="53"/>
        <v>98000</v>
      </c>
    </row>
    <row r="76" spans="2:23" ht="48.75" customHeight="1" outlineLevel="1">
      <c r="B76" s="122" t="s">
        <v>147</v>
      </c>
      <c r="C76" s="100" t="s">
        <v>105</v>
      </c>
      <c r="D76" s="19" t="s">
        <v>20</v>
      </c>
      <c r="E76" s="20">
        <v>2008</v>
      </c>
      <c r="F76" s="43">
        <f aca="true" t="shared" si="54" ref="F76:H79">I76+L76+O76+R76+U76</f>
        <v>20000</v>
      </c>
      <c r="G76" s="21">
        <f t="shared" si="54"/>
        <v>78000</v>
      </c>
      <c r="H76" s="21">
        <f t="shared" si="54"/>
        <v>98000</v>
      </c>
      <c r="I76" s="43"/>
      <c r="J76" s="1">
        <f>K76-I76</f>
        <v>0</v>
      </c>
      <c r="K76" s="21"/>
      <c r="L76" s="43"/>
      <c r="M76" s="1">
        <f>N76-L76</f>
        <v>0</v>
      </c>
      <c r="N76" s="41"/>
      <c r="O76" s="11"/>
      <c r="P76" s="1">
        <f>Q76-O76</f>
        <v>0</v>
      </c>
      <c r="Q76" s="23"/>
      <c r="R76" s="11"/>
      <c r="S76" s="1">
        <f>T76-R76</f>
        <v>0</v>
      </c>
      <c r="T76" s="23"/>
      <c r="U76" s="43">
        <v>20000</v>
      </c>
      <c r="V76" s="1">
        <f>W76-U76</f>
        <v>78000</v>
      </c>
      <c r="W76" s="40">
        <v>98000</v>
      </c>
    </row>
    <row r="77" spans="2:23" ht="48" customHeight="1" outlineLevel="1">
      <c r="B77" s="124" t="s">
        <v>60</v>
      </c>
      <c r="C77" s="108" t="s">
        <v>106</v>
      </c>
      <c r="D77" s="19" t="s">
        <v>20</v>
      </c>
      <c r="E77" s="20">
        <v>2005</v>
      </c>
      <c r="F77" s="43">
        <f aca="true" t="shared" si="55" ref="F77:H78">I77+L77+O77+R77+U77</f>
        <v>170000</v>
      </c>
      <c r="G77" s="21">
        <f t="shared" si="55"/>
        <v>605800</v>
      </c>
      <c r="H77" s="21">
        <f t="shared" si="55"/>
        <v>775800</v>
      </c>
      <c r="I77" s="43"/>
      <c r="J77" s="1">
        <f>K77-I77</f>
        <v>0</v>
      </c>
      <c r="K77" s="21"/>
      <c r="L77" s="41">
        <v>170000</v>
      </c>
      <c r="M77" s="1">
        <f>N77-L77</f>
        <v>605800</v>
      </c>
      <c r="N77" s="40">
        <v>775800</v>
      </c>
      <c r="O77" s="11"/>
      <c r="P77" s="1">
        <f>Q77-O77</f>
        <v>0</v>
      </c>
      <c r="Q77" s="23"/>
      <c r="R77" s="11"/>
      <c r="S77" s="1">
        <f>T77-R77</f>
        <v>0</v>
      </c>
      <c r="T77" s="23"/>
      <c r="U77" s="11"/>
      <c r="V77" s="1">
        <f>W77-U77</f>
        <v>0</v>
      </c>
      <c r="W77" s="23"/>
    </row>
    <row r="78" spans="2:23" ht="47.25" customHeight="1" outlineLevel="1">
      <c r="B78" s="124" t="s">
        <v>150</v>
      </c>
      <c r="C78" s="100" t="s">
        <v>107</v>
      </c>
      <c r="D78" s="19" t="s">
        <v>20</v>
      </c>
      <c r="E78" s="48" t="s">
        <v>66</v>
      </c>
      <c r="F78" s="43">
        <f t="shared" si="55"/>
        <v>380000</v>
      </c>
      <c r="G78" s="21">
        <f t="shared" si="55"/>
        <v>1138313</v>
      </c>
      <c r="H78" s="21">
        <f t="shared" si="55"/>
        <v>1518313</v>
      </c>
      <c r="I78" s="43"/>
      <c r="J78" s="1">
        <f>K78-I78</f>
        <v>0</v>
      </c>
      <c r="K78" s="21"/>
      <c r="L78" s="43"/>
      <c r="M78" s="1">
        <f>N78-L78</f>
        <v>0</v>
      </c>
      <c r="N78" s="40"/>
      <c r="O78" s="43">
        <f>PRODUCT(Q78,0.25)</f>
        <v>190000</v>
      </c>
      <c r="P78" s="21">
        <f>Q78-O78</f>
        <v>570000</v>
      </c>
      <c r="Q78" s="22">
        <v>760000</v>
      </c>
      <c r="R78" s="43">
        <v>190000</v>
      </c>
      <c r="S78" s="21">
        <f>T78-R78</f>
        <v>568313</v>
      </c>
      <c r="T78" s="22">
        <v>758313</v>
      </c>
      <c r="U78" s="11"/>
      <c r="V78" s="1">
        <f>W78-U78</f>
        <v>0</v>
      </c>
      <c r="W78" s="23"/>
    </row>
    <row r="79" spans="2:23" ht="48.75" customHeight="1" outlineLevel="1" thickBot="1">
      <c r="B79" s="124" t="s">
        <v>148</v>
      </c>
      <c r="C79" s="103" t="s">
        <v>108</v>
      </c>
      <c r="D79" s="19" t="s">
        <v>20</v>
      </c>
      <c r="E79" s="24">
        <v>2005</v>
      </c>
      <c r="F79" s="44">
        <f t="shared" si="54"/>
        <v>273750</v>
      </c>
      <c r="G79" s="25">
        <f t="shared" si="54"/>
        <v>93750</v>
      </c>
      <c r="H79" s="25">
        <f t="shared" si="54"/>
        <v>367500</v>
      </c>
      <c r="I79" s="44"/>
      <c r="J79" s="65">
        <f>K79-I79</f>
        <v>0</v>
      </c>
      <c r="K79" s="25"/>
      <c r="L79" s="44">
        <v>273750</v>
      </c>
      <c r="M79" s="65">
        <f>N79-L79</f>
        <v>93750</v>
      </c>
      <c r="N79" s="25">
        <v>367500</v>
      </c>
      <c r="O79" s="58"/>
      <c r="P79" s="65">
        <f>Q79-O79</f>
        <v>0</v>
      </c>
      <c r="Q79" s="27"/>
      <c r="R79" s="58"/>
      <c r="S79" s="65">
        <f>T79-R79</f>
        <v>0</v>
      </c>
      <c r="T79" s="27"/>
      <c r="U79" s="58"/>
      <c r="V79" s="65">
        <f>W79-U79</f>
        <v>0</v>
      </c>
      <c r="W79" s="27"/>
    </row>
    <row r="80" spans="2:23" ht="16.5" customHeight="1" outlineLevel="1" thickBot="1">
      <c r="B80" s="74"/>
      <c r="C80" s="160" t="s">
        <v>125</v>
      </c>
      <c r="D80" s="161"/>
      <c r="E80" s="161"/>
      <c r="F80" s="12"/>
      <c r="G80" s="12"/>
      <c r="H80" s="12"/>
      <c r="I80" s="12"/>
      <c r="J80" s="12"/>
      <c r="K80" s="12"/>
      <c r="L80" s="12"/>
      <c r="M80" s="12"/>
      <c r="N80" s="12"/>
      <c r="O80" s="63"/>
      <c r="P80" s="71"/>
      <c r="Q80" s="71"/>
      <c r="R80" s="63"/>
      <c r="S80" s="71"/>
      <c r="T80" s="71"/>
      <c r="U80" s="63"/>
      <c r="V80" s="71"/>
      <c r="W80" s="72"/>
    </row>
    <row r="81" spans="2:23" ht="51" customHeight="1" outlineLevel="1">
      <c r="B81" s="109">
        <v>10</v>
      </c>
      <c r="C81" s="102" t="s">
        <v>126</v>
      </c>
      <c r="D81" s="28"/>
      <c r="E81" s="75" t="s">
        <v>19</v>
      </c>
      <c r="F81" s="52">
        <f>SUM(F82:F83)</f>
        <v>9509092</v>
      </c>
      <c r="G81" s="52">
        <f aca="true" t="shared" si="56" ref="G81:W81">SUM(G82:G83)</f>
        <v>0</v>
      </c>
      <c r="H81" s="52">
        <f t="shared" si="56"/>
        <v>9509092</v>
      </c>
      <c r="I81" s="52">
        <f t="shared" si="56"/>
        <v>370800</v>
      </c>
      <c r="J81" s="52">
        <f t="shared" si="56"/>
        <v>0</v>
      </c>
      <c r="K81" s="52">
        <f t="shared" si="56"/>
        <v>370800</v>
      </c>
      <c r="L81" s="52">
        <f t="shared" si="56"/>
        <v>7333663</v>
      </c>
      <c r="M81" s="52">
        <f t="shared" si="56"/>
        <v>0</v>
      </c>
      <c r="N81" s="52">
        <f t="shared" si="56"/>
        <v>7333663</v>
      </c>
      <c r="O81" s="52">
        <f t="shared" si="56"/>
        <v>1804629</v>
      </c>
      <c r="P81" s="52">
        <f t="shared" si="56"/>
        <v>0</v>
      </c>
      <c r="Q81" s="52">
        <f t="shared" si="56"/>
        <v>1804629</v>
      </c>
      <c r="R81" s="52">
        <f t="shared" si="56"/>
        <v>0</v>
      </c>
      <c r="S81" s="52">
        <f t="shared" si="56"/>
        <v>0</v>
      </c>
      <c r="T81" s="52">
        <f t="shared" si="56"/>
        <v>0</v>
      </c>
      <c r="U81" s="52">
        <f t="shared" si="56"/>
        <v>0</v>
      </c>
      <c r="V81" s="52">
        <f t="shared" si="56"/>
        <v>0</v>
      </c>
      <c r="W81" s="52">
        <f t="shared" si="56"/>
        <v>0</v>
      </c>
    </row>
    <row r="82" spans="2:23" ht="28.5" customHeight="1" outlineLevel="1">
      <c r="B82" s="110" t="s">
        <v>135</v>
      </c>
      <c r="C82" s="106" t="s">
        <v>127</v>
      </c>
      <c r="D82" s="19" t="s">
        <v>20</v>
      </c>
      <c r="E82" s="20" t="s">
        <v>129</v>
      </c>
      <c r="F82" s="43">
        <f aca="true" t="shared" si="57" ref="F82:H83">SUM(I82,L82,O82,R82,U82)</f>
        <v>6388092</v>
      </c>
      <c r="G82" s="43">
        <f t="shared" si="57"/>
        <v>0</v>
      </c>
      <c r="H82" s="43">
        <f t="shared" si="57"/>
        <v>6388092</v>
      </c>
      <c r="I82" s="43">
        <v>341800</v>
      </c>
      <c r="J82" s="1">
        <f>K82-I82</f>
        <v>0</v>
      </c>
      <c r="K82" s="21">
        <v>341800</v>
      </c>
      <c r="L82" s="43">
        <v>5441663</v>
      </c>
      <c r="M82" s="1">
        <f>N82-L82</f>
        <v>0</v>
      </c>
      <c r="N82" s="21">
        <v>5441663</v>
      </c>
      <c r="O82" s="11">
        <v>604629</v>
      </c>
      <c r="P82" s="1">
        <f>Q82-O82</f>
        <v>0</v>
      </c>
      <c r="Q82" s="22">
        <v>604629</v>
      </c>
      <c r="R82" s="11">
        <v>0</v>
      </c>
      <c r="S82" s="1">
        <f>T82-R82</f>
        <v>0</v>
      </c>
      <c r="T82" s="22">
        <v>0</v>
      </c>
      <c r="U82" s="11">
        <v>0</v>
      </c>
      <c r="V82" s="1">
        <f>W82-U82</f>
        <v>0</v>
      </c>
      <c r="W82" s="22">
        <v>0</v>
      </c>
    </row>
    <row r="83" spans="2:23" ht="47.25" customHeight="1" outlineLevel="1">
      <c r="B83" s="110" t="s">
        <v>136</v>
      </c>
      <c r="C83" s="106" t="s">
        <v>128</v>
      </c>
      <c r="D83" s="19" t="s">
        <v>20</v>
      </c>
      <c r="E83" s="20" t="s">
        <v>129</v>
      </c>
      <c r="F83" s="43">
        <f t="shared" si="57"/>
        <v>3121000</v>
      </c>
      <c r="G83" s="43">
        <f t="shared" si="57"/>
        <v>0</v>
      </c>
      <c r="H83" s="43">
        <f t="shared" si="57"/>
        <v>3121000</v>
      </c>
      <c r="I83" s="43">
        <v>29000</v>
      </c>
      <c r="J83" s="1">
        <f>K83-I83</f>
        <v>0</v>
      </c>
      <c r="K83" s="21">
        <v>29000</v>
      </c>
      <c r="L83" s="43">
        <v>1892000</v>
      </c>
      <c r="M83" s="1">
        <f>N83-L83</f>
        <v>0</v>
      </c>
      <c r="N83" s="21">
        <v>1892000</v>
      </c>
      <c r="O83" s="22">
        <v>1200000</v>
      </c>
      <c r="P83" s="1">
        <f>Q83-O83</f>
        <v>0</v>
      </c>
      <c r="Q83" s="22">
        <v>1200000</v>
      </c>
      <c r="R83" s="11">
        <v>0</v>
      </c>
      <c r="S83" s="1">
        <f>T83-R83</f>
        <v>0</v>
      </c>
      <c r="T83" s="22">
        <v>0</v>
      </c>
      <c r="U83" s="11">
        <v>0</v>
      </c>
      <c r="V83" s="1">
        <f>W83-U83</f>
        <v>0</v>
      </c>
      <c r="W83" s="22">
        <v>0</v>
      </c>
    </row>
    <row r="84" spans="2:23" ht="8.25" customHeight="1" outlineLevel="1">
      <c r="B84" s="31"/>
      <c r="C84" s="32"/>
      <c r="D84" s="31"/>
      <c r="E84" s="33"/>
      <c r="F84" s="53"/>
      <c r="G84" s="34"/>
      <c r="H84" s="34"/>
      <c r="I84" s="53"/>
      <c r="J84" s="34"/>
      <c r="K84" s="34"/>
      <c r="L84" s="53"/>
      <c r="M84" s="34"/>
      <c r="N84" s="34"/>
      <c r="O84" s="59"/>
      <c r="P84" s="35"/>
      <c r="Q84" s="35"/>
      <c r="R84" s="59"/>
      <c r="S84" s="35"/>
      <c r="T84" s="35"/>
      <c r="U84" s="59"/>
      <c r="V84" s="35"/>
      <c r="W84" s="35"/>
    </row>
    <row r="85" spans="2:21" s="35" customFormat="1" ht="14.25" customHeight="1">
      <c r="B85" s="166" t="s">
        <v>18</v>
      </c>
      <c r="C85" s="169"/>
      <c r="D85" s="169"/>
      <c r="E85" s="169"/>
      <c r="F85" s="169"/>
      <c r="G85" s="169"/>
      <c r="H85" s="169"/>
      <c r="I85" s="125"/>
      <c r="J85" s="126"/>
      <c r="K85" s="34"/>
      <c r="L85" s="53"/>
      <c r="M85" s="34"/>
      <c r="N85" s="34"/>
      <c r="O85" s="53"/>
      <c r="P85" s="34"/>
      <c r="Q85" s="34"/>
      <c r="R85" s="59"/>
      <c r="U85" s="61"/>
    </row>
    <row r="86" spans="2:21" s="35" customFormat="1" ht="14.25" customHeight="1">
      <c r="B86" s="166" t="s">
        <v>151</v>
      </c>
      <c r="C86" s="167"/>
      <c r="D86" s="167"/>
      <c r="E86" s="167"/>
      <c r="F86" s="167"/>
      <c r="G86" s="167"/>
      <c r="H86" s="167"/>
      <c r="I86" s="125"/>
      <c r="J86" s="126"/>
      <c r="K86" s="34"/>
      <c r="L86" s="53"/>
      <c r="M86" s="34"/>
      <c r="N86" s="34"/>
      <c r="O86" s="53"/>
      <c r="P86" s="34"/>
      <c r="Q86" s="34"/>
      <c r="R86" s="59"/>
      <c r="U86" s="61"/>
    </row>
    <row r="87" spans="2:21" s="35" customFormat="1" ht="13.5" customHeight="1">
      <c r="B87" s="166" t="s">
        <v>152</v>
      </c>
      <c r="C87" s="167"/>
      <c r="D87" s="167"/>
      <c r="E87" s="167"/>
      <c r="F87" s="167"/>
      <c r="G87" s="167"/>
      <c r="H87" s="167"/>
      <c r="I87" s="125"/>
      <c r="J87" s="126"/>
      <c r="K87" s="34"/>
      <c r="L87" s="53"/>
      <c r="M87" s="34"/>
      <c r="N87" s="34"/>
      <c r="O87" s="53"/>
      <c r="P87" s="34"/>
      <c r="Q87" s="34"/>
      <c r="R87" s="59"/>
      <c r="U87" s="61"/>
    </row>
    <row r="88" spans="2:18" ht="14.25" customHeight="1">
      <c r="B88" s="166" t="s">
        <v>153</v>
      </c>
      <c r="C88" s="167"/>
      <c r="D88" s="167"/>
      <c r="E88" s="167"/>
      <c r="F88" s="167"/>
      <c r="G88" s="167"/>
      <c r="H88" s="167"/>
      <c r="I88" s="125"/>
      <c r="J88" s="126"/>
      <c r="K88" s="36"/>
      <c r="L88" s="54"/>
      <c r="M88" s="36"/>
      <c r="N88" s="36"/>
      <c r="O88" s="54"/>
      <c r="P88" s="36"/>
      <c r="Q88" s="36"/>
      <c r="R88" s="60"/>
    </row>
    <row r="89" spans="2:18" ht="13.5" customHeight="1">
      <c r="B89" s="166" t="s">
        <v>154</v>
      </c>
      <c r="C89" s="167"/>
      <c r="D89" s="167"/>
      <c r="E89" s="167"/>
      <c r="F89" s="167"/>
      <c r="G89" s="167"/>
      <c r="H89" s="167"/>
      <c r="I89" s="125"/>
      <c r="J89" s="126"/>
      <c r="K89" s="36"/>
      <c r="L89" s="54"/>
      <c r="M89" s="36"/>
      <c r="N89" s="36"/>
      <c r="O89" s="54"/>
      <c r="P89" s="36"/>
      <c r="Q89" s="36"/>
      <c r="R89" s="60"/>
    </row>
    <row r="90" spans="2:18" ht="12.75">
      <c r="B90" s="168" t="s">
        <v>155</v>
      </c>
      <c r="C90" s="164"/>
      <c r="D90" s="164"/>
      <c r="E90" s="164"/>
      <c r="F90" s="164"/>
      <c r="G90" s="164"/>
      <c r="H90" s="164"/>
      <c r="I90" s="127"/>
      <c r="J90" s="128"/>
      <c r="K90" s="36"/>
      <c r="L90" s="54"/>
      <c r="M90" s="36"/>
      <c r="N90" s="36"/>
      <c r="O90" s="54"/>
      <c r="P90" s="36"/>
      <c r="Q90" s="36"/>
      <c r="R90" s="60"/>
    </row>
    <row r="91" spans="2:18" ht="12.75">
      <c r="B91" s="163" t="s">
        <v>156</v>
      </c>
      <c r="C91" s="164"/>
      <c r="D91" s="164"/>
      <c r="E91" s="164"/>
      <c r="F91" s="164"/>
      <c r="G91" s="164"/>
      <c r="H91" s="164"/>
      <c r="I91" s="164"/>
      <c r="J91" s="165"/>
      <c r="K91" s="36"/>
      <c r="L91" s="54"/>
      <c r="M91" s="36"/>
      <c r="N91" s="36"/>
      <c r="O91" s="54"/>
      <c r="P91" s="36"/>
      <c r="Q91" s="36"/>
      <c r="R91" s="60"/>
    </row>
    <row r="92" spans="2:18" ht="12.75">
      <c r="B92" s="37"/>
      <c r="C92" s="37"/>
      <c r="D92" s="37"/>
      <c r="E92" s="37"/>
      <c r="F92" s="54"/>
      <c r="G92" s="36"/>
      <c r="H92" s="36"/>
      <c r="I92" s="54"/>
      <c r="J92" s="36"/>
      <c r="K92" s="36"/>
      <c r="L92" s="54"/>
      <c r="M92" s="36"/>
      <c r="N92" s="36"/>
      <c r="O92" s="54"/>
      <c r="P92" s="36"/>
      <c r="Q92" s="36"/>
      <c r="R92" s="60"/>
    </row>
    <row r="93" spans="2:18" ht="12.75">
      <c r="B93" s="37"/>
      <c r="C93" s="37"/>
      <c r="D93" s="37"/>
      <c r="E93" s="37"/>
      <c r="F93" s="54"/>
      <c r="G93" s="36"/>
      <c r="H93" s="36"/>
      <c r="I93" s="54"/>
      <c r="J93" s="36"/>
      <c r="K93" s="36"/>
      <c r="L93" s="54"/>
      <c r="M93" s="36"/>
      <c r="N93" s="36"/>
      <c r="O93" s="54"/>
      <c r="P93" s="36"/>
      <c r="Q93" s="36"/>
      <c r="R93" s="60"/>
    </row>
    <row r="94" spans="2:18" ht="12.75">
      <c r="B94" s="37"/>
      <c r="C94" s="37"/>
      <c r="D94" s="37"/>
      <c r="E94" s="37"/>
      <c r="F94" s="54"/>
      <c r="G94" s="36"/>
      <c r="H94" s="36"/>
      <c r="I94" s="54"/>
      <c r="J94" s="36"/>
      <c r="K94" s="36"/>
      <c r="L94" s="54"/>
      <c r="M94" s="36"/>
      <c r="N94" s="36"/>
      <c r="O94" s="54"/>
      <c r="P94" s="36"/>
      <c r="Q94" s="36"/>
      <c r="R94" s="60"/>
    </row>
    <row r="95" spans="2:18" ht="12.75">
      <c r="B95" s="37"/>
      <c r="C95" s="37"/>
      <c r="D95" s="37"/>
      <c r="E95" s="37"/>
      <c r="F95" s="54"/>
      <c r="G95" s="36"/>
      <c r="H95" s="36"/>
      <c r="I95" s="54"/>
      <c r="J95" s="36"/>
      <c r="K95" s="36"/>
      <c r="L95" s="54"/>
      <c r="M95" s="36"/>
      <c r="N95" s="36"/>
      <c r="O95" s="54"/>
      <c r="P95" s="36"/>
      <c r="Q95" s="36"/>
      <c r="R95" s="60"/>
    </row>
    <row r="96" spans="2:18" ht="12.75">
      <c r="B96" s="37"/>
      <c r="C96" s="37"/>
      <c r="D96" s="37"/>
      <c r="E96" s="37"/>
      <c r="F96" s="54"/>
      <c r="G96" s="36"/>
      <c r="H96" s="36"/>
      <c r="I96" s="54"/>
      <c r="J96" s="36"/>
      <c r="K96" s="36"/>
      <c r="L96" s="54"/>
      <c r="M96" s="36"/>
      <c r="N96" s="36"/>
      <c r="O96" s="54"/>
      <c r="P96" s="36"/>
      <c r="Q96" s="36"/>
      <c r="R96" s="60"/>
    </row>
    <row r="97" spans="2:18" ht="12.75">
      <c r="B97" s="37"/>
      <c r="C97" s="37"/>
      <c r="D97" s="37"/>
      <c r="E97" s="37"/>
      <c r="F97" s="54"/>
      <c r="G97" s="36"/>
      <c r="H97" s="36"/>
      <c r="I97" s="54"/>
      <c r="J97" s="36"/>
      <c r="K97" s="36"/>
      <c r="L97" s="54"/>
      <c r="M97" s="36"/>
      <c r="N97" s="36"/>
      <c r="O97" s="54"/>
      <c r="P97" s="36"/>
      <c r="Q97" s="36"/>
      <c r="R97" s="60"/>
    </row>
    <row r="98" spans="2:18" ht="12.75">
      <c r="B98" s="37"/>
      <c r="C98" s="37"/>
      <c r="D98" s="37"/>
      <c r="E98" s="37"/>
      <c r="F98" s="54"/>
      <c r="G98" s="36"/>
      <c r="H98" s="36"/>
      <c r="I98" s="54"/>
      <c r="J98" s="36"/>
      <c r="K98" s="36"/>
      <c r="L98" s="54"/>
      <c r="M98" s="36"/>
      <c r="N98" s="36"/>
      <c r="O98" s="54"/>
      <c r="P98" s="36"/>
      <c r="Q98" s="36"/>
      <c r="R98" s="60"/>
    </row>
    <row r="99" spans="2:18" ht="12.75">
      <c r="B99" s="37"/>
      <c r="C99" s="37"/>
      <c r="D99" s="37"/>
      <c r="E99" s="37"/>
      <c r="F99" s="54"/>
      <c r="G99" s="36"/>
      <c r="H99" s="36"/>
      <c r="I99" s="54"/>
      <c r="J99" s="36"/>
      <c r="K99" s="36"/>
      <c r="L99" s="54"/>
      <c r="M99" s="36"/>
      <c r="N99" s="36"/>
      <c r="O99" s="54"/>
      <c r="P99" s="36"/>
      <c r="Q99" s="36"/>
      <c r="R99" s="60"/>
    </row>
    <row r="100" spans="2:18" ht="12.75">
      <c r="B100" s="37"/>
      <c r="C100" s="37"/>
      <c r="D100" s="37"/>
      <c r="E100" s="37"/>
      <c r="F100" s="54"/>
      <c r="G100" s="36"/>
      <c r="H100" s="36"/>
      <c r="I100" s="54"/>
      <c r="J100" s="36"/>
      <c r="K100" s="36"/>
      <c r="L100" s="54"/>
      <c r="M100" s="36"/>
      <c r="N100" s="36"/>
      <c r="O100" s="54"/>
      <c r="P100" s="36"/>
      <c r="Q100" s="36"/>
      <c r="R100" s="60"/>
    </row>
    <row r="101" spans="2:18" ht="12.75">
      <c r="B101" s="37"/>
      <c r="C101" s="37"/>
      <c r="D101" s="37"/>
      <c r="E101" s="37"/>
      <c r="F101" s="54"/>
      <c r="G101" s="36"/>
      <c r="H101" s="36"/>
      <c r="I101" s="54"/>
      <c r="J101" s="36"/>
      <c r="K101" s="36"/>
      <c r="L101" s="54"/>
      <c r="M101" s="36"/>
      <c r="N101" s="36"/>
      <c r="O101" s="54"/>
      <c r="P101" s="36"/>
      <c r="Q101" s="36"/>
      <c r="R101" s="60"/>
    </row>
    <row r="102" spans="2:18" ht="12.75">
      <c r="B102" s="37"/>
      <c r="C102" s="37"/>
      <c r="D102" s="37"/>
      <c r="E102" s="37"/>
      <c r="F102" s="54"/>
      <c r="G102" s="36"/>
      <c r="H102" s="36"/>
      <c r="I102" s="54"/>
      <c r="J102" s="36"/>
      <c r="K102" s="36"/>
      <c r="L102" s="54"/>
      <c r="M102" s="36"/>
      <c r="N102" s="36"/>
      <c r="O102" s="54"/>
      <c r="P102" s="36"/>
      <c r="Q102" s="36"/>
      <c r="R102" s="60"/>
    </row>
    <row r="103" spans="2:18" ht="12.75">
      <c r="B103" s="37"/>
      <c r="C103" s="37"/>
      <c r="D103" s="37"/>
      <c r="E103" s="37"/>
      <c r="F103" s="54"/>
      <c r="G103" s="36"/>
      <c r="H103" s="36"/>
      <c r="I103" s="54"/>
      <c r="J103" s="36"/>
      <c r="K103" s="36"/>
      <c r="L103" s="54"/>
      <c r="M103" s="36"/>
      <c r="N103" s="36"/>
      <c r="O103" s="54"/>
      <c r="P103" s="36"/>
      <c r="Q103" s="36"/>
      <c r="R103" s="60"/>
    </row>
    <row r="104" spans="2:18" ht="12.75">
      <c r="B104" s="37"/>
      <c r="C104" s="37"/>
      <c r="D104" s="37"/>
      <c r="E104" s="37"/>
      <c r="F104" s="54"/>
      <c r="G104" s="36"/>
      <c r="H104" s="36"/>
      <c r="I104" s="54"/>
      <c r="J104" s="36"/>
      <c r="K104" s="36"/>
      <c r="L104" s="54"/>
      <c r="M104" s="36"/>
      <c r="N104" s="36"/>
      <c r="O104" s="54"/>
      <c r="P104" s="36"/>
      <c r="Q104" s="36"/>
      <c r="R104" s="60"/>
    </row>
    <row r="105" spans="2:18" ht="12.75">
      <c r="B105" s="37"/>
      <c r="C105" s="37"/>
      <c r="D105" s="37"/>
      <c r="E105" s="37"/>
      <c r="F105" s="54"/>
      <c r="G105" s="36"/>
      <c r="H105" s="36"/>
      <c r="I105" s="54"/>
      <c r="J105" s="36"/>
      <c r="K105" s="36"/>
      <c r="L105" s="54"/>
      <c r="M105" s="36"/>
      <c r="N105" s="36"/>
      <c r="O105" s="54"/>
      <c r="P105" s="36"/>
      <c r="Q105" s="36"/>
      <c r="R105" s="60"/>
    </row>
    <row r="106" spans="2:18" ht="12.75">
      <c r="B106" s="37"/>
      <c r="C106" s="37"/>
      <c r="D106" s="37"/>
      <c r="E106" s="37"/>
      <c r="F106" s="54"/>
      <c r="G106" s="36"/>
      <c r="H106" s="36"/>
      <c r="I106" s="54"/>
      <c r="J106" s="36"/>
      <c r="K106" s="36"/>
      <c r="L106" s="54"/>
      <c r="M106" s="36"/>
      <c r="N106" s="36"/>
      <c r="O106" s="54"/>
      <c r="P106" s="36"/>
      <c r="Q106" s="36"/>
      <c r="R106" s="60"/>
    </row>
    <row r="107" spans="2:18" ht="12.75">
      <c r="B107" s="37"/>
      <c r="C107" s="37"/>
      <c r="D107" s="37"/>
      <c r="E107" s="37"/>
      <c r="F107" s="54"/>
      <c r="G107" s="36"/>
      <c r="H107" s="36"/>
      <c r="I107" s="54"/>
      <c r="J107" s="36"/>
      <c r="K107" s="36"/>
      <c r="L107" s="54"/>
      <c r="M107" s="36"/>
      <c r="N107" s="36"/>
      <c r="O107" s="54"/>
      <c r="P107" s="36"/>
      <c r="Q107" s="36"/>
      <c r="R107" s="60"/>
    </row>
    <row r="108" spans="2:18" ht="12.75">
      <c r="B108" s="37"/>
      <c r="C108" s="37"/>
      <c r="D108" s="37"/>
      <c r="E108" s="37"/>
      <c r="F108" s="54"/>
      <c r="G108" s="36"/>
      <c r="H108" s="36"/>
      <c r="I108" s="54"/>
      <c r="J108" s="36"/>
      <c r="K108" s="36"/>
      <c r="L108" s="54"/>
      <c r="M108" s="36"/>
      <c r="N108" s="36"/>
      <c r="O108" s="54"/>
      <c r="P108" s="36"/>
      <c r="Q108" s="36"/>
      <c r="R108" s="60"/>
    </row>
    <row r="109" spans="2:18" ht="12.75">
      <c r="B109" s="37"/>
      <c r="C109" s="37"/>
      <c r="D109" s="37"/>
      <c r="E109" s="37"/>
      <c r="F109" s="54"/>
      <c r="G109" s="36"/>
      <c r="H109" s="36"/>
      <c r="I109" s="54"/>
      <c r="J109" s="36"/>
      <c r="K109" s="36"/>
      <c r="L109" s="54"/>
      <c r="M109" s="36"/>
      <c r="N109" s="36"/>
      <c r="O109" s="54"/>
      <c r="P109" s="36"/>
      <c r="Q109" s="36"/>
      <c r="R109" s="60"/>
    </row>
    <row r="110" spans="2:18" ht="12.75">
      <c r="B110" s="37"/>
      <c r="C110" s="37"/>
      <c r="D110" s="37"/>
      <c r="E110" s="37"/>
      <c r="F110" s="54"/>
      <c r="G110" s="36"/>
      <c r="H110" s="36"/>
      <c r="I110" s="54"/>
      <c r="J110" s="36"/>
      <c r="K110" s="36"/>
      <c r="L110" s="54"/>
      <c r="M110" s="36"/>
      <c r="N110" s="36"/>
      <c r="O110" s="54"/>
      <c r="P110" s="36"/>
      <c r="Q110" s="36"/>
      <c r="R110" s="60"/>
    </row>
    <row r="111" spans="2:18" ht="12.75">
      <c r="B111" s="37"/>
      <c r="C111" s="37"/>
      <c r="D111" s="37"/>
      <c r="E111" s="37"/>
      <c r="F111" s="54"/>
      <c r="G111" s="36"/>
      <c r="H111" s="36"/>
      <c r="I111" s="54"/>
      <c r="J111" s="36"/>
      <c r="K111" s="36"/>
      <c r="L111" s="54"/>
      <c r="M111" s="36"/>
      <c r="N111" s="36"/>
      <c r="O111" s="54"/>
      <c r="P111" s="36"/>
      <c r="Q111" s="36"/>
      <c r="R111" s="60"/>
    </row>
    <row r="112" spans="2:18" ht="12.75">
      <c r="B112" s="37"/>
      <c r="C112" s="37"/>
      <c r="D112" s="37"/>
      <c r="E112" s="37"/>
      <c r="F112" s="54"/>
      <c r="G112" s="36"/>
      <c r="H112" s="36"/>
      <c r="I112" s="54"/>
      <c r="J112" s="36"/>
      <c r="K112" s="36"/>
      <c r="L112" s="54"/>
      <c r="M112" s="36"/>
      <c r="N112" s="36"/>
      <c r="O112" s="54"/>
      <c r="P112" s="36"/>
      <c r="Q112" s="36"/>
      <c r="R112" s="60"/>
    </row>
    <row r="113" spans="2:18" ht="12.75">
      <c r="B113" s="37"/>
      <c r="C113" s="37"/>
      <c r="D113" s="37"/>
      <c r="E113" s="37"/>
      <c r="F113" s="54"/>
      <c r="G113" s="36"/>
      <c r="H113" s="36"/>
      <c r="I113" s="54"/>
      <c r="J113" s="36"/>
      <c r="K113" s="36"/>
      <c r="L113" s="54"/>
      <c r="M113" s="36"/>
      <c r="N113" s="36"/>
      <c r="O113" s="54"/>
      <c r="P113" s="36"/>
      <c r="Q113" s="36"/>
      <c r="R113" s="60"/>
    </row>
    <row r="114" spans="2:18" ht="12.75">
      <c r="B114" s="37"/>
      <c r="C114" s="37"/>
      <c r="D114" s="37"/>
      <c r="E114" s="37"/>
      <c r="F114" s="54"/>
      <c r="G114" s="36"/>
      <c r="H114" s="36"/>
      <c r="I114" s="54"/>
      <c r="J114" s="36"/>
      <c r="K114" s="36"/>
      <c r="L114" s="54"/>
      <c r="M114" s="36"/>
      <c r="N114" s="36"/>
      <c r="O114" s="54"/>
      <c r="P114" s="36"/>
      <c r="Q114" s="36"/>
      <c r="R114" s="60"/>
    </row>
    <row r="115" spans="2:18" ht="12.75">
      <c r="B115" s="37"/>
      <c r="C115" s="37"/>
      <c r="D115" s="37"/>
      <c r="E115" s="37"/>
      <c r="F115" s="54"/>
      <c r="G115" s="36"/>
      <c r="H115" s="36"/>
      <c r="I115" s="54"/>
      <c r="J115" s="36"/>
      <c r="K115" s="36"/>
      <c r="L115" s="54"/>
      <c r="M115" s="36"/>
      <c r="N115" s="36"/>
      <c r="O115" s="54"/>
      <c r="P115" s="36"/>
      <c r="Q115" s="36"/>
      <c r="R115" s="60"/>
    </row>
    <row r="116" spans="2:18" ht="12.75">
      <c r="B116" s="37"/>
      <c r="C116" s="37"/>
      <c r="D116" s="37"/>
      <c r="E116" s="37"/>
      <c r="F116" s="54"/>
      <c r="G116" s="36"/>
      <c r="H116" s="36"/>
      <c r="I116" s="54"/>
      <c r="J116" s="36"/>
      <c r="K116" s="36"/>
      <c r="L116" s="54"/>
      <c r="M116" s="36"/>
      <c r="N116" s="36"/>
      <c r="O116" s="54"/>
      <c r="P116" s="36"/>
      <c r="Q116" s="36"/>
      <c r="R116" s="60"/>
    </row>
    <row r="117" spans="6:17" ht="12.75">
      <c r="F117" s="55"/>
      <c r="G117" s="38"/>
      <c r="H117" s="38"/>
      <c r="I117" s="55"/>
      <c r="J117" s="38"/>
      <c r="K117" s="38"/>
      <c r="L117" s="55"/>
      <c r="M117" s="38"/>
      <c r="N117" s="38"/>
      <c r="O117" s="55"/>
      <c r="P117" s="38"/>
      <c r="Q117" s="38"/>
    </row>
    <row r="118" spans="6:17" ht="12.75">
      <c r="F118" s="55"/>
      <c r="G118" s="38"/>
      <c r="H118" s="38"/>
      <c r="I118" s="55"/>
      <c r="J118" s="38"/>
      <c r="K118" s="38"/>
      <c r="L118" s="55"/>
      <c r="M118" s="38"/>
      <c r="N118" s="38"/>
      <c r="O118" s="55"/>
      <c r="P118" s="38"/>
      <c r="Q118" s="38"/>
    </row>
    <row r="119" spans="6:17" ht="12.75">
      <c r="F119" s="55"/>
      <c r="G119" s="38"/>
      <c r="H119" s="38"/>
      <c r="I119" s="55"/>
      <c r="J119" s="38"/>
      <c r="K119" s="38"/>
      <c r="L119" s="55"/>
      <c r="M119" s="38"/>
      <c r="N119" s="38"/>
      <c r="O119" s="55"/>
      <c r="P119" s="38"/>
      <c r="Q119" s="38"/>
    </row>
    <row r="120" spans="6:17" ht="12.75">
      <c r="F120" s="55"/>
      <c r="G120" s="38"/>
      <c r="H120" s="38"/>
      <c r="I120" s="55"/>
      <c r="J120" s="38"/>
      <c r="K120" s="38"/>
      <c r="L120" s="55"/>
      <c r="M120" s="38"/>
      <c r="N120" s="38"/>
      <c r="O120" s="55"/>
      <c r="P120" s="38"/>
      <c r="Q120" s="38"/>
    </row>
    <row r="121" spans="6:17" ht="12.75">
      <c r="F121" s="55"/>
      <c r="G121" s="38"/>
      <c r="H121" s="38"/>
      <c r="I121" s="55"/>
      <c r="J121" s="38"/>
      <c r="K121" s="38"/>
      <c r="L121" s="55"/>
      <c r="M121" s="38"/>
      <c r="N121" s="38"/>
      <c r="O121" s="55"/>
      <c r="P121" s="38"/>
      <c r="Q121" s="38"/>
    </row>
    <row r="122" spans="6:17" ht="12.75">
      <c r="F122" s="55"/>
      <c r="G122" s="38"/>
      <c r="H122" s="38"/>
      <c r="I122" s="55"/>
      <c r="J122" s="38"/>
      <c r="K122" s="38"/>
      <c r="L122" s="55"/>
      <c r="M122" s="38"/>
      <c r="N122" s="38"/>
      <c r="O122" s="55"/>
      <c r="P122" s="38"/>
      <c r="Q122" s="38"/>
    </row>
    <row r="123" spans="6:17" ht="12.75">
      <c r="F123" s="55"/>
      <c r="G123" s="38"/>
      <c r="H123" s="38"/>
      <c r="I123" s="55"/>
      <c r="J123" s="38"/>
      <c r="K123" s="38"/>
      <c r="L123" s="55"/>
      <c r="M123" s="38"/>
      <c r="N123" s="38"/>
      <c r="O123" s="55"/>
      <c r="P123" s="38"/>
      <c r="Q123" s="38"/>
    </row>
    <row r="124" spans="6:17" ht="12.75">
      <c r="F124" s="55"/>
      <c r="G124" s="38"/>
      <c r="H124" s="38"/>
      <c r="I124" s="55"/>
      <c r="J124" s="38"/>
      <c r="K124" s="38"/>
      <c r="L124" s="55"/>
      <c r="M124" s="38"/>
      <c r="N124" s="38"/>
      <c r="O124" s="55"/>
      <c r="P124" s="38"/>
      <c r="Q124" s="38"/>
    </row>
    <row r="125" spans="6:17" ht="12.75">
      <c r="F125" s="55"/>
      <c r="G125" s="38"/>
      <c r="H125" s="38"/>
      <c r="I125" s="55"/>
      <c r="J125" s="38"/>
      <c r="K125" s="38"/>
      <c r="L125" s="55"/>
      <c r="M125" s="38"/>
      <c r="N125" s="38"/>
      <c r="O125" s="55"/>
      <c r="P125" s="38"/>
      <c r="Q125" s="38"/>
    </row>
    <row r="126" spans="6:17" ht="12.75">
      <c r="F126" s="55"/>
      <c r="G126" s="38"/>
      <c r="H126" s="38"/>
      <c r="I126" s="55"/>
      <c r="J126" s="38"/>
      <c r="K126" s="38"/>
      <c r="L126" s="55"/>
      <c r="M126" s="38"/>
      <c r="N126" s="38"/>
      <c r="O126" s="55"/>
      <c r="P126" s="38"/>
      <c r="Q126" s="38"/>
    </row>
    <row r="127" spans="6:17" ht="12.75">
      <c r="F127" s="55"/>
      <c r="G127" s="38"/>
      <c r="H127" s="38"/>
      <c r="I127" s="55"/>
      <c r="J127" s="38"/>
      <c r="K127" s="38"/>
      <c r="L127" s="55"/>
      <c r="M127" s="38"/>
      <c r="N127" s="38"/>
      <c r="O127" s="55"/>
      <c r="P127" s="38"/>
      <c r="Q127" s="38"/>
    </row>
    <row r="128" spans="6:17" ht="12.75">
      <c r="F128" s="55"/>
      <c r="G128" s="38"/>
      <c r="H128" s="38"/>
      <c r="I128" s="55"/>
      <c r="J128" s="38"/>
      <c r="K128" s="38"/>
      <c r="L128" s="55"/>
      <c r="M128" s="38"/>
      <c r="N128" s="38"/>
      <c r="O128" s="55"/>
      <c r="P128" s="38"/>
      <c r="Q128" s="38"/>
    </row>
    <row r="129" spans="6:17" ht="12.75">
      <c r="F129" s="55"/>
      <c r="G129" s="38"/>
      <c r="H129" s="38"/>
      <c r="I129" s="55"/>
      <c r="J129" s="38"/>
      <c r="K129" s="38"/>
      <c r="L129" s="55"/>
      <c r="M129" s="38"/>
      <c r="N129" s="38"/>
      <c r="O129" s="55"/>
      <c r="P129" s="38"/>
      <c r="Q129" s="38"/>
    </row>
    <row r="130" spans="6:17" ht="12.75">
      <c r="F130" s="55"/>
      <c r="G130" s="38"/>
      <c r="H130" s="38"/>
      <c r="I130" s="55"/>
      <c r="J130" s="38"/>
      <c r="K130" s="38"/>
      <c r="L130" s="55"/>
      <c r="M130" s="38"/>
      <c r="N130" s="38"/>
      <c r="O130" s="55"/>
      <c r="P130" s="38"/>
      <c r="Q130" s="38"/>
    </row>
    <row r="131" spans="6:17" ht="12.75">
      <c r="F131" s="55"/>
      <c r="G131" s="38"/>
      <c r="H131" s="38"/>
      <c r="I131" s="55"/>
      <c r="J131" s="38"/>
      <c r="K131" s="38"/>
      <c r="L131" s="55"/>
      <c r="M131" s="38"/>
      <c r="N131" s="38"/>
      <c r="O131" s="55"/>
      <c r="P131" s="38"/>
      <c r="Q131" s="38"/>
    </row>
    <row r="132" spans="6:17" ht="12.75">
      <c r="F132" s="55"/>
      <c r="G132" s="38"/>
      <c r="H132" s="38"/>
      <c r="I132" s="55"/>
      <c r="J132" s="38"/>
      <c r="K132" s="38"/>
      <c r="L132" s="55"/>
      <c r="M132" s="38"/>
      <c r="N132" s="38"/>
      <c r="O132" s="55"/>
      <c r="P132" s="38"/>
      <c r="Q132" s="38"/>
    </row>
    <row r="133" spans="6:17" ht="12.75">
      <c r="F133" s="55"/>
      <c r="G133" s="38"/>
      <c r="H133" s="38"/>
      <c r="I133" s="55"/>
      <c r="J133" s="38"/>
      <c r="K133" s="38"/>
      <c r="L133" s="55"/>
      <c r="M133" s="38"/>
      <c r="N133" s="38"/>
      <c r="O133" s="55"/>
      <c r="P133" s="38"/>
      <c r="Q133" s="38"/>
    </row>
    <row r="134" spans="6:17" ht="12.75">
      <c r="F134" s="55"/>
      <c r="G134" s="38"/>
      <c r="H134" s="38"/>
      <c r="I134" s="55"/>
      <c r="J134" s="38"/>
      <c r="K134" s="38"/>
      <c r="L134" s="55"/>
      <c r="M134" s="38"/>
      <c r="N134" s="38"/>
      <c r="O134" s="55"/>
      <c r="P134" s="38"/>
      <c r="Q134" s="38"/>
    </row>
    <row r="135" spans="6:17" ht="12.75">
      <c r="F135" s="55"/>
      <c r="G135" s="38"/>
      <c r="H135" s="38"/>
      <c r="I135" s="55"/>
      <c r="J135" s="38"/>
      <c r="K135" s="38"/>
      <c r="L135" s="55"/>
      <c r="M135" s="38"/>
      <c r="N135" s="38"/>
      <c r="O135" s="55"/>
      <c r="P135" s="38"/>
      <c r="Q135" s="38"/>
    </row>
    <row r="136" spans="6:17" ht="12.75">
      <c r="F136" s="55"/>
      <c r="G136" s="38"/>
      <c r="H136" s="38"/>
      <c r="I136" s="55"/>
      <c r="J136" s="38"/>
      <c r="K136" s="38"/>
      <c r="L136" s="55"/>
      <c r="M136" s="38"/>
      <c r="N136" s="38"/>
      <c r="O136" s="55"/>
      <c r="P136" s="38"/>
      <c r="Q136" s="38"/>
    </row>
    <row r="137" spans="6:17" ht="12.75">
      <c r="F137" s="55"/>
      <c r="G137" s="38"/>
      <c r="H137" s="38"/>
      <c r="I137" s="55"/>
      <c r="J137" s="38"/>
      <c r="K137" s="38"/>
      <c r="L137" s="55"/>
      <c r="M137" s="38"/>
      <c r="N137" s="38"/>
      <c r="O137" s="55"/>
      <c r="P137" s="38"/>
      <c r="Q137" s="38"/>
    </row>
    <row r="138" spans="6:17" ht="12.75">
      <c r="F138" s="55"/>
      <c r="G138" s="38"/>
      <c r="H138" s="38"/>
      <c r="I138" s="55"/>
      <c r="J138" s="38"/>
      <c r="K138" s="38"/>
      <c r="L138" s="55"/>
      <c r="M138" s="38"/>
      <c r="N138" s="38"/>
      <c r="O138" s="55"/>
      <c r="P138" s="38"/>
      <c r="Q138" s="38"/>
    </row>
    <row r="139" spans="6:17" ht="12.75">
      <c r="F139" s="55"/>
      <c r="G139" s="38"/>
      <c r="H139" s="38"/>
      <c r="I139" s="55"/>
      <c r="J139" s="38"/>
      <c r="K139" s="38"/>
      <c r="L139" s="55"/>
      <c r="M139" s="38"/>
      <c r="N139" s="38"/>
      <c r="O139" s="55"/>
      <c r="P139" s="38"/>
      <c r="Q139" s="38"/>
    </row>
    <row r="140" spans="6:17" ht="12.75">
      <c r="F140" s="55"/>
      <c r="G140" s="38"/>
      <c r="H140" s="38"/>
      <c r="I140" s="55"/>
      <c r="J140" s="38"/>
      <c r="K140" s="38"/>
      <c r="L140" s="55"/>
      <c r="M140" s="38"/>
      <c r="N140" s="38"/>
      <c r="O140" s="55"/>
      <c r="P140" s="38"/>
      <c r="Q140" s="38"/>
    </row>
    <row r="141" spans="6:17" ht="12.75">
      <c r="F141" s="55"/>
      <c r="G141" s="38"/>
      <c r="H141" s="38"/>
      <c r="I141" s="55"/>
      <c r="J141" s="38"/>
      <c r="K141" s="38"/>
      <c r="L141" s="55"/>
      <c r="M141" s="38"/>
      <c r="N141" s="38"/>
      <c r="O141" s="55"/>
      <c r="P141" s="38"/>
      <c r="Q141" s="38"/>
    </row>
    <row r="142" spans="6:17" ht="12.75">
      <c r="F142" s="55"/>
      <c r="G142" s="38"/>
      <c r="H142" s="38"/>
      <c r="I142" s="55"/>
      <c r="J142" s="38"/>
      <c r="K142" s="38"/>
      <c r="L142" s="55"/>
      <c r="M142" s="38"/>
      <c r="N142" s="38"/>
      <c r="O142" s="55"/>
      <c r="P142" s="38"/>
      <c r="Q142" s="38"/>
    </row>
    <row r="143" spans="6:17" ht="12.75">
      <c r="F143" s="55"/>
      <c r="G143" s="38"/>
      <c r="H143" s="38"/>
      <c r="I143" s="55"/>
      <c r="J143" s="38"/>
      <c r="K143" s="38"/>
      <c r="L143" s="55"/>
      <c r="M143" s="38"/>
      <c r="N143" s="38"/>
      <c r="O143" s="55"/>
      <c r="P143" s="38"/>
      <c r="Q143" s="38"/>
    </row>
    <row r="144" spans="6:17" ht="12.75">
      <c r="F144" s="55"/>
      <c r="G144" s="38"/>
      <c r="H144" s="38"/>
      <c r="I144" s="55"/>
      <c r="J144" s="38"/>
      <c r="K144" s="38"/>
      <c r="L144" s="55"/>
      <c r="M144" s="38"/>
      <c r="N144" s="38"/>
      <c r="O144" s="55"/>
      <c r="P144" s="38"/>
      <c r="Q144" s="38"/>
    </row>
    <row r="145" spans="6:17" ht="12.75">
      <c r="F145" s="55"/>
      <c r="G145" s="38"/>
      <c r="H145" s="38"/>
      <c r="I145" s="55"/>
      <c r="J145" s="38"/>
      <c r="K145" s="38"/>
      <c r="L145" s="55"/>
      <c r="M145" s="38"/>
      <c r="N145" s="38"/>
      <c r="O145" s="55"/>
      <c r="P145" s="38"/>
      <c r="Q145" s="38"/>
    </row>
    <row r="146" spans="6:17" ht="12.75">
      <c r="F146" s="55"/>
      <c r="G146" s="38"/>
      <c r="H146" s="38"/>
      <c r="I146" s="55"/>
      <c r="J146" s="38"/>
      <c r="K146" s="38"/>
      <c r="L146" s="55"/>
      <c r="M146" s="38"/>
      <c r="N146" s="38"/>
      <c r="O146" s="55"/>
      <c r="P146" s="38"/>
      <c r="Q146" s="38"/>
    </row>
    <row r="147" spans="6:17" ht="12.75">
      <c r="F147" s="55"/>
      <c r="G147" s="38"/>
      <c r="H147" s="38"/>
      <c r="I147" s="55"/>
      <c r="J147" s="38"/>
      <c r="K147" s="38"/>
      <c r="L147" s="55"/>
      <c r="M147" s="38"/>
      <c r="N147" s="38"/>
      <c r="O147" s="55"/>
      <c r="P147" s="38"/>
      <c r="Q147" s="38"/>
    </row>
    <row r="148" spans="6:17" ht="12.75">
      <c r="F148" s="55"/>
      <c r="G148" s="38"/>
      <c r="H148" s="38"/>
      <c r="I148" s="55"/>
      <c r="J148" s="38"/>
      <c r="K148" s="38"/>
      <c r="L148" s="55"/>
      <c r="M148" s="38"/>
      <c r="N148" s="38"/>
      <c r="O148" s="55"/>
      <c r="P148" s="38"/>
      <c r="Q148" s="38"/>
    </row>
    <row r="149" spans="6:17" ht="12.75">
      <c r="F149" s="55"/>
      <c r="G149" s="38"/>
      <c r="H149" s="38"/>
      <c r="I149" s="55"/>
      <c r="J149" s="38"/>
      <c r="K149" s="38"/>
      <c r="L149" s="55"/>
      <c r="M149" s="38"/>
      <c r="N149" s="38"/>
      <c r="O149" s="55"/>
      <c r="P149" s="38"/>
      <c r="Q149" s="38"/>
    </row>
    <row r="150" spans="6:17" ht="12.75">
      <c r="F150" s="55"/>
      <c r="G150" s="38"/>
      <c r="H150" s="38"/>
      <c r="I150" s="55"/>
      <c r="J150" s="38"/>
      <c r="K150" s="38"/>
      <c r="L150" s="55"/>
      <c r="M150" s="38"/>
      <c r="N150" s="38"/>
      <c r="O150" s="55"/>
      <c r="P150" s="38"/>
      <c r="Q150" s="38"/>
    </row>
    <row r="151" spans="6:17" ht="12.75">
      <c r="F151" s="55"/>
      <c r="G151" s="38"/>
      <c r="H151" s="38"/>
      <c r="I151" s="55"/>
      <c r="J151" s="38"/>
      <c r="K151" s="38"/>
      <c r="L151" s="55"/>
      <c r="M151" s="38"/>
      <c r="N151" s="38"/>
      <c r="O151" s="55"/>
      <c r="P151" s="38"/>
      <c r="Q151" s="38"/>
    </row>
    <row r="152" spans="6:17" ht="12.75">
      <c r="F152" s="55"/>
      <c r="G152" s="38"/>
      <c r="H152" s="38"/>
      <c r="I152" s="55"/>
      <c r="J152" s="38"/>
      <c r="K152" s="38"/>
      <c r="L152" s="55"/>
      <c r="M152" s="38"/>
      <c r="N152" s="38"/>
      <c r="O152" s="55"/>
      <c r="P152" s="38"/>
      <c r="Q152" s="38"/>
    </row>
    <row r="153" spans="6:17" ht="12.75">
      <c r="F153" s="55"/>
      <c r="G153" s="38"/>
      <c r="H153" s="38"/>
      <c r="I153" s="55"/>
      <c r="J153" s="38"/>
      <c r="K153" s="38"/>
      <c r="L153" s="55"/>
      <c r="M153" s="38"/>
      <c r="N153" s="38"/>
      <c r="O153" s="55"/>
      <c r="P153" s="38"/>
      <c r="Q153" s="38"/>
    </row>
    <row r="154" spans="6:17" ht="12.75">
      <c r="F154" s="55"/>
      <c r="G154" s="38"/>
      <c r="H154" s="38"/>
      <c r="I154" s="55"/>
      <c r="J154" s="38"/>
      <c r="K154" s="38"/>
      <c r="L154" s="55"/>
      <c r="M154" s="38"/>
      <c r="N154" s="38"/>
      <c r="O154" s="55"/>
      <c r="P154" s="38"/>
      <c r="Q154" s="38"/>
    </row>
    <row r="155" spans="6:17" ht="12.75">
      <c r="F155" s="55"/>
      <c r="G155" s="38"/>
      <c r="H155" s="38"/>
      <c r="I155" s="55"/>
      <c r="J155" s="38"/>
      <c r="K155" s="38"/>
      <c r="L155" s="55"/>
      <c r="M155" s="38"/>
      <c r="N155" s="38"/>
      <c r="O155" s="55"/>
      <c r="P155" s="38"/>
      <c r="Q155" s="38"/>
    </row>
    <row r="156" spans="6:17" ht="12.75">
      <c r="F156" s="55"/>
      <c r="G156" s="38"/>
      <c r="H156" s="38"/>
      <c r="I156" s="55"/>
      <c r="J156" s="38"/>
      <c r="K156" s="38"/>
      <c r="L156" s="55"/>
      <c r="M156" s="38"/>
      <c r="N156" s="38"/>
      <c r="O156" s="55"/>
      <c r="P156" s="38"/>
      <c r="Q156" s="38"/>
    </row>
    <row r="157" spans="6:17" ht="12.75">
      <c r="F157" s="55"/>
      <c r="G157" s="38"/>
      <c r="H157" s="38"/>
      <c r="I157" s="55"/>
      <c r="J157" s="38"/>
      <c r="K157" s="38"/>
      <c r="L157" s="55"/>
      <c r="M157" s="38"/>
      <c r="N157" s="38"/>
      <c r="O157" s="55"/>
      <c r="P157" s="38"/>
      <c r="Q157" s="38"/>
    </row>
    <row r="158" spans="6:17" ht="12.75">
      <c r="F158" s="55"/>
      <c r="G158" s="38"/>
      <c r="H158" s="38"/>
      <c r="I158" s="55"/>
      <c r="J158" s="38"/>
      <c r="K158" s="38"/>
      <c r="L158" s="55"/>
      <c r="M158" s="38"/>
      <c r="N158" s="38"/>
      <c r="O158" s="55"/>
      <c r="P158" s="38"/>
      <c r="Q158" s="38"/>
    </row>
    <row r="159" spans="6:17" ht="12.75">
      <c r="F159" s="55"/>
      <c r="G159" s="38"/>
      <c r="H159" s="38"/>
      <c r="I159" s="55"/>
      <c r="J159" s="38"/>
      <c r="K159" s="38"/>
      <c r="L159" s="55"/>
      <c r="M159" s="38"/>
      <c r="N159" s="38"/>
      <c r="O159" s="55"/>
      <c r="P159" s="38"/>
      <c r="Q159" s="38"/>
    </row>
    <row r="160" spans="6:17" ht="12.75">
      <c r="F160" s="55"/>
      <c r="G160" s="38"/>
      <c r="H160" s="38"/>
      <c r="I160" s="55"/>
      <c r="J160" s="38"/>
      <c r="K160" s="38"/>
      <c r="L160" s="55"/>
      <c r="M160" s="38"/>
      <c r="N160" s="38"/>
      <c r="O160" s="55"/>
      <c r="P160" s="38"/>
      <c r="Q160" s="38"/>
    </row>
    <row r="161" spans="6:17" ht="12.75">
      <c r="F161" s="55"/>
      <c r="G161" s="38"/>
      <c r="H161" s="38"/>
      <c r="I161" s="55"/>
      <c r="J161" s="38"/>
      <c r="K161" s="38"/>
      <c r="L161" s="55"/>
      <c r="M161" s="38"/>
      <c r="N161" s="38"/>
      <c r="O161" s="55"/>
      <c r="P161" s="38"/>
      <c r="Q161" s="38"/>
    </row>
    <row r="162" spans="6:17" ht="12.75">
      <c r="F162" s="55"/>
      <c r="G162" s="38"/>
      <c r="H162" s="38"/>
      <c r="I162" s="55"/>
      <c r="J162" s="38"/>
      <c r="K162" s="38"/>
      <c r="L162" s="55"/>
      <c r="M162" s="38"/>
      <c r="N162" s="38"/>
      <c r="O162" s="55"/>
      <c r="P162" s="38"/>
      <c r="Q162" s="38"/>
    </row>
    <row r="163" spans="6:17" ht="12.75">
      <c r="F163" s="55"/>
      <c r="G163" s="38"/>
      <c r="H163" s="38"/>
      <c r="I163" s="55"/>
      <c r="J163" s="38"/>
      <c r="K163" s="38"/>
      <c r="L163" s="55"/>
      <c r="M163" s="38"/>
      <c r="N163" s="38"/>
      <c r="O163" s="55"/>
      <c r="P163" s="38"/>
      <c r="Q163" s="38"/>
    </row>
    <row r="164" spans="6:17" ht="12.75">
      <c r="F164" s="55"/>
      <c r="G164" s="38"/>
      <c r="H164" s="38"/>
      <c r="I164" s="55"/>
      <c r="J164" s="38"/>
      <c r="K164" s="38"/>
      <c r="L164" s="55"/>
      <c r="M164" s="38"/>
      <c r="N164" s="38"/>
      <c r="O164" s="55"/>
      <c r="P164" s="38"/>
      <c r="Q164" s="38"/>
    </row>
    <row r="165" spans="6:17" ht="12.75">
      <c r="F165" s="55"/>
      <c r="G165" s="38"/>
      <c r="H165" s="38"/>
      <c r="I165" s="55"/>
      <c r="J165" s="38"/>
      <c r="K165" s="38"/>
      <c r="L165" s="55"/>
      <c r="M165" s="38"/>
      <c r="N165" s="38"/>
      <c r="O165" s="55"/>
      <c r="P165" s="38"/>
      <c r="Q165" s="38"/>
    </row>
    <row r="166" spans="6:17" ht="12.75">
      <c r="F166" s="55"/>
      <c r="G166" s="38"/>
      <c r="H166" s="38"/>
      <c r="I166" s="55"/>
      <c r="J166" s="38"/>
      <c r="K166" s="38"/>
      <c r="L166" s="55"/>
      <c r="M166" s="38"/>
      <c r="N166" s="38"/>
      <c r="O166" s="55"/>
      <c r="P166" s="38"/>
      <c r="Q166" s="38"/>
    </row>
    <row r="167" spans="6:17" ht="12.75">
      <c r="F167" s="55"/>
      <c r="G167" s="38"/>
      <c r="H167" s="38"/>
      <c r="I167" s="55"/>
      <c r="J167" s="38"/>
      <c r="K167" s="38"/>
      <c r="L167" s="55"/>
      <c r="M167" s="38"/>
      <c r="N167" s="38"/>
      <c r="O167" s="55"/>
      <c r="P167" s="38"/>
      <c r="Q167" s="38"/>
    </row>
    <row r="168" spans="6:17" ht="12.75">
      <c r="F168" s="55"/>
      <c r="G168" s="38"/>
      <c r="H168" s="38"/>
      <c r="I168" s="55"/>
      <c r="J168" s="38"/>
      <c r="K168" s="38"/>
      <c r="L168" s="55"/>
      <c r="M168" s="38"/>
      <c r="N168" s="38"/>
      <c r="O168" s="55"/>
      <c r="P168" s="38"/>
      <c r="Q168" s="38"/>
    </row>
    <row r="169" spans="6:17" ht="12.75">
      <c r="F169" s="55"/>
      <c r="G169" s="38"/>
      <c r="H169" s="38"/>
      <c r="I169" s="55"/>
      <c r="J169" s="38"/>
      <c r="K169" s="38"/>
      <c r="L169" s="55"/>
      <c r="M169" s="38"/>
      <c r="N169" s="38"/>
      <c r="O169" s="55"/>
      <c r="P169" s="38"/>
      <c r="Q169" s="38"/>
    </row>
    <row r="170" spans="6:17" ht="12.75">
      <c r="F170" s="55"/>
      <c r="G170" s="38"/>
      <c r="H170" s="38"/>
      <c r="I170" s="55"/>
      <c r="J170" s="38"/>
      <c r="K170" s="38"/>
      <c r="L170" s="55"/>
      <c r="M170" s="38"/>
      <c r="N170" s="38"/>
      <c r="O170" s="55"/>
      <c r="P170" s="38"/>
      <c r="Q170" s="38"/>
    </row>
    <row r="171" spans="6:17" ht="12.75">
      <c r="F171" s="55"/>
      <c r="G171" s="38"/>
      <c r="H171" s="38"/>
      <c r="I171" s="55"/>
      <c r="J171" s="38"/>
      <c r="K171" s="38"/>
      <c r="L171" s="55"/>
      <c r="M171" s="38"/>
      <c r="N171" s="38"/>
      <c r="O171" s="55"/>
      <c r="P171" s="38"/>
      <c r="Q171" s="38"/>
    </row>
    <row r="172" spans="6:17" ht="12.75">
      <c r="F172" s="55"/>
      <c r="G172" s="38"/>
      <c r="H172" s="38"/>
      <c r="I172" s="55"/>
      <c r="J172" s="38"/>
      <c r="K172" s="38"/>
      <c r="L172" s="55"/>
      <c r="M172" s="38"/>
      <c r="N172" s="38"/>
      <c r="O172" s="55"/>
      <c r="P172" s="38"/>
      <c r="Q172" s="38"/>
    </row>
    <row r="173" spans="6:17" ht="12.75">
      <c r="F173" s="55"/>
      <c r="G173" s="38"/>
      <c r="H173" s="38"/>
      <c r="I173" s="55"/>
      <c r="J173" s="38"/>
      <c r="K173" s="38"/>
      <c r="L173" s="55"/>
      <c r="M173" s="38"/>
      <c r="N173" s="38"/>
      <c r="O173" s="55"/>
      <c r="P173" s="38"/>
      <c r="Q173" s="38"/>
    </row>
    <row r="174" spans="6:17" ht="12.75">
      <c r="F174" s="55"/>
      <c r="G174" s="38"/>
      <c r="H174" s="38"/>
      <c r="I174" s="55"/>
      <c r="J174" s="38"/>
      <c r="K174" s="38"/>
      <c r="L174" s="55"/>
      <c r="M174" s="38"/>
      <c r="N174" s="38"/>
      <c r="O174" s="55"/>
      <c r="P174" s="38"/>
      <c r="Q174" s="38"/>
    </row>
    <row r="175" spans="6:17" ht="12.75">
      <c r="F175" s="55"/>
      <c r="G175" s="38"/>
      <c r="H175" s="38"/>
      <c r="I175" s="55"/>
      <c r="J175" s="38"/>
      <c r="K175" s="38"/>
      <c r="L175" s="55"/>
      <c r="M175" s="38"/>
      <c r="N175" s="38"/>
      <c r="O175" s="55"/>
      <c r="P175" s="38"/>
      <c r="Q175" s="38"/>
    </row>
    <row r="176" spans="6:17" ht="12.75">
      <c r="F176" s="55"/>
      <c r="G176" s="38"/>
      <c r="H176" s="38"/>
      <c r="I176" s="55"/>
      <c r="J176" s="38"/>
      <c r="K176" s="38"/>
      <c r="L176" s="55"/>
      <c r="M176" s="38"/>
      <c r="N176" s="38"/>
      <c r="O176" s="55"/>
      <c r="P176" s="38"/>
      <c r="Q176" s="38"/>
    </row>
    <row r="177" spans="6:17" ht="12.75">
      <c r="F177" s="55"/>
      <c r="G177" s="38"/>
      <c r="H177" s="38"/>
      <c r="I177" s="55"/>
      <c r="J177" s="38"/>
      <c r="K177" s="38"/>
      <c r="L177" s="55"/>
      <c r="M177" s="38"/>
      <c r="N177" s="38"/>
      <c r="O177" s="55"/>
      <c r="P177" s="38"/>
      <c r="Q177" s="38"/>
    </row>
    <row r="178" spans="6:17" ht="12.75">
      <c r="F178" s="55"/>
      <c r="G178" s="38"/>
      <c r="H178" s="38"/>
      <c r="I178" s="55"/>
      <c r="J178" s="38"/>
      <c r="K178" s="38"/>
      <c r="L178" s="55"/>
      <c r="M178" s="38"/>
      <c r="N178" s="38"/>
      <c r="O178" s="55"/>
      <c r="P178" s="38"/>
      <c r="Q178" s="38"/>
    </row>
    <row r="179" spans="6:17" ht="12.75">
      <c r="F179" s="55"/>
      <c r="G179" s="38"/>
      <c r="H179" s="38"/>
      <c r="I179" s="55"/>
      <c r="J179" s="38"/>
      <c r="K179" s="38"/>
      <c r="L179" s="55"/>
      <c r="M179" s="38"/>
      <c r="N179" s="38"/>
      <c r="O179" s="55"/>
      <c r="P179" s="38"/>
      <c r="Q179" s="38"/>
    </row>
    <row r="180" spans="6:17" ht="12.75">
      <c r="F180" s="55"/>
      <c r="G180" s="38"/>
      <c r="H180" s="38"/>
      <c r="I180" s="55"/>
      <c r="J180" s="38"/>
      <c r="K180" s="38"/>
      <c r="L180" s="55"/>
      <c r="M180" s="38"/>
      <c r="N180" s="38"/>
      <c r="O180" s="55"/>
      <c r="P180" s="38"/>
      <c r="Q180" s="38"/>
    </row>
    <row r="181" spans="6:17" ht="12.75">
      <c r="F181" s="55"/>
      <c r="G181" s="38"/>
      <c r="H181" s="38"/>
      <c r="I181" s="55"/>
      <c r="J181" s="38"/>
      <c r="K181" s="38"/>
      <c r="L181" s="55"/>
      <c r="M181" s="38"/>
      <c r="N181" s="38"/>
      <c r="O181" s="55"/>
      <c r="P181" s="38"/>
      <c r="Q181" s="38"/>
    </row>
    <row r="182" spans="6:17" ht="12.75">
      <c r="F182" s="55"/>
      <c r="G182" s="38"/>
      <c r="H182" s="38"/>
      <c r="I182" s="55"/>
      <c r="J182" s="38"/>
      <c r="K182" s="38"/>
      <c r="L182" s="55"/>
      <c r="M182" s="38"/>
      <c r="N182" s="38"/>
      <c r="O182" s="55"/>
      <c r="P182" s="38"/>
      <c r="Q182" s="38"/>
    </row>
    <row r="183" spans="6:17" ht="12.75">
      <c r="F183" s="55"/>
      <c r="G183" s="38"/>
      <c r="H183" s="38"/>
      <c r="I183" s="55"/>
      <c r="J183" s="38"/>
      <c r="K183" s="38"/>
      <c r="L183" s="55"/>
      <c r="M183" s="38"/>
      <c r="N183" s="38"/>
      <c r="O183" s="55"/>
      <c r="P183" s="38"/>
      <c r="Q183" s="38"/>
    </row>
    <row r="184" spans="6:17" ht="12.75">
      <c r="F184" s="55"/>
      <c r="G184" s="38"/>
      <c r="H184" s="38"/>
      <c r="I184" s="55"/>
      <c r="J184" s="38"/>
      <c r="K184" s="38"/>
      <c r="L184" s="55"/>
      <c r="M184" s="38"/>
      <c r="N184" s="38"/>
      <c r="O184" s="55"/>
      <c r="P184" s="38"/>
      <c r="Q184" s="38"/>
    </row>
    <row r="185" spans="6:17" ht="12.75">
      <c r="F185" s="55"/>
      <c r="G185" s="38"/>
      <c r="H185" s="38"/>
      <c r="I185" s="55"/>
      <c r="J185" s="38"/>
      <c r="K185" s="38"/>
      <c r="L185" s="55"/>
      <c r="M185" s="38"/>
      <c r="N185" s="38"/>
      <c r="O185" s="55"/>
      <c r="P185" s="38"/>
      <c r="Q185" s="38"/>
    </row>
    <row r="186" spans="6:17" ht="12.75">
      <c r="F186" s="55"/>
      <c r="G186" s="38"/>
      <c r="H186" s="38"/>
      <c r="I186" s="55"/>
      <c r="J186" s="38"/>
      <c r="K186" s="38"/>
      <c r="L186" s="55"/>
      <c r="M186" s="38"/>
      <c r="N186" s="38"/>
      <c r="O186" s="55"/>
      <c r="P186" s="38"/>
      <c r="Q186" s="38"/>
    </row>
    <row r="187" spans="6:17" ht="12.75">
      <c r="F187" s="55"/>
      <c r="G187" s="38"/>
      <c r="H187" s="38"/>
      <c r="I187" s="55"/>
      <c r="J187" s="38"/>
      <c r="K187" s="38"/>
      <c r="L187" s="55"/>
      <c r="M187" s="38"/>
      <c r="N187" s="38"/>
      <c r="O187" s="55"/>
      <c r="P187" s="38"/>
      <c r="Q187" s="38"/>
    </row>
    <row r="188" spans="6:17" ht="12.75">
      <c r="F188" s="55"/>
      <c r="G188" s="38"/>
      <c r="H188" s="38"/>
      <c r="I188" s="55"/>
      <c r="J188" s="38"/>
      <c r="K188" s="38"/>
      <c r="L188" s="55"/>
      <c r="M188" s="38"/>
      <c r="N188" s="38"/>
      <c r="O188" s="55"/>
      <c r="P188" s="38"/>
      <c r="Q188" s="38"/>
    </row>
    <row r="189" spans="6:17" ht="12.75">
      <c r="F189" s="55"/>
      <c r="G189" s="38"/>
      <c r="H189" s="38"/>
      <c r="I189" s="55"/>
      <c r="J189" s="38"/>
      <c r="K189" s="38"/>
      <c r="L189" s="55"/>
      <c r="M189" s="38"/>
      <c r="N189" s="38"/>
      <c r="O189" s="55"/>
      <c r="P189" s="38"/>
      <c r="Q189" s="38"/>
    </row>
  </sheetData>
  <mergeCells count="33">
    <mergeCell ref="B91:J91"/>
    <mergeCell ref="B89:H89"/>
    <mergeCell ref="B90:H90"/>
    <mergeCell ref="B85:H85"/>
    <mergeCell ref="B86:H86"/>
    <mergeCell ref="B87:H87"/>
    <mergeCell ref="B88:H88"/>
    <mergeCell ref="U2:W2"/>
    <mergeCell ref="E2:T2"/>
    <mergeCell ref="C80:E80"/>
    <mergeCell ref="C12:D12"/>
    <mergeCell ref="C75:E75"/>
    <mergeCell ref="C27:E27"/>
    <mergeCell ref="C32:E32"/>
    <mergeCell ref="C54:E54"/>
    <mergeCell ref="C63:E63"/>
    <mergeCell ref="C67:E67"/>
    <mergeCell ref="C44:E44"/>
    <mergeCell ref="R4:T4"/>
    <mergeCell ref="U4:W4"/>
    <mergeCell ref="C14:E14"/>
    <mergeCell ref="C18:E18"/>
    <mergeCell ref="O4:Q4"/>
    <mergeCell ref="C9:D9"/>
    <mergeCell ref="C7:D7"/>
    <mergeCell ref="F3:H4"/>
    <mergeCell ref="I4:K4"/>
    <mergeCell ref="L4:N4"/>
    <mergeCell ref="I3:W3"/>
    <mergeCell ref="B3:B5"/>
    <mergeCell ref="C3:C5"/>
    <mergeCell ref="D3:D5"/>
    <mergeCell ref="E3:E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WDiT</dc:creator>
  <cp:keywords/>
  <dc:description/>
  <cp:lastModifiedBy>STAROSTWO POWIATOWE</cp:lastModifiedBy>
  <cp:lastPrinted>2004-04-20T13:03:32Z</cp:lastPrinted>
  <dcterms:created xsi:type="dcterms:W3CDTF">2004-03-23T12:16:43Z</dcterms:created>
  <dcterms:modified xsi:type="dcterms:W3CDTF">2005-03-01T10:19:38Z</dcterms:modified>
  <cp:category/>
  <cp:version/>
  <cp:contentType/>
  <cp:contentStatus/>
</cp:coreProperties>
</file>