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13" activeTab="21"/>
  </bookViews>
  <sheets>
    <sheet name="Zał.nr 1" sheetId="1" r:id="rId1"/>
    <sheet name="Zał.nr 2." sheetId="2" r:id="rId2"/>
    <sheet name="Zał.nr 3." sheetId="3" r:id="rId3"/>
    <sheet name="zał.nr 4." sheetId="4" r:id="rId4"/>
    <sheet name="zał nr 5." sheetId="5" r:id="rId5"/>
    <sheet name="Zał. nr 6" sheetId="6" r:id="rId6"/>
    <sheet name="zał. nr 7." sheetId="7" r:id="rId7"/>
    <sheet name="zał. nr 8." sheetId="8" r:id="rId8"/>
    <sheet name="zał nr 9." sheetId="9" r:id="rId9"/>
    <sheet name="zał. nr 10." sheetId="10" r:id="rId10"/>
    <sheet name="Zał. nr 11." sheetId="11" r:id="rId11"/>
    <sheet name="zał. nr 12." sheetId="12" r:id="rId12"/>
    <sheet name=" zał.nr 13." sheetId="13" r:id="rId13"/>
    <sheet name="zał.nr 14." sheetId="14" r:id="rId14"/>
    <sheet name="zał. nr 15." sheetId="15" r:id="rId15"/>
    <sheet name="zał. nr 16." sheetId="16" r:id="rId16"/>
    <sheet name="zał. 17." sheetId="17" r:id="rId17"/>
    <sheet name="zał.nr 18." sheetId="18" r:id="rId18"/>
    <sheet name="zał.nr19." sheetId="19" r:id="rId19"/>
    <sheet name="zał nr 20" sheetId="20" r:id="rId20"/>
    <sheet name="zał.nr 21" sheetId="21" r:id="rId21"/>
    <sheet name="zał. nr 22" sheetId="22" r:id="rId22"/>
  </sheets>
  <definedNames>
    <definedName name="_xlnm.Print_Area" localSheetId="4">'zał nr 5.'!$A$1:$G$9</definedName>
    <definedName name="_xlnm.Print_Area" localSheetId="8">'zał nr 9.'!$A$1:$G$29</definedName>
    <definedName name="_xlnm.Print_Area" localSheetId="16">'zał. 17.'!$A$1:$G$55</definedName>
    <definedName name="_xlnm.Print_Area" localSheetId="9">'zał. nr 10.'!$A$1:$G$81</definedName>
    <definedName name="_xlnm.Print_Area" localSheetId="11">'zał. nr 12.'!$A$1:$G$163</definedName>
    <definedName name="_xlnm.Print_Area" localSheetId="14">'zał. nr 15.'!$A$1:$G$45</definedName>
    <definedName name="_xlnm.Print_Area" localSheetId="15">'zał. nr 16.'!$A$1:$G$31</definedName>
    <definedName name="_xlnm.Print_Area" localSheetId="21">'zał. nr 22'!$A$1:$G$352</definedName>
    <definedName name="_xlnm.Print_Area" localSheetId="7">'zał. nr 8.'!$A$1:$G$6</definedName>
    <definedName name="_xlnm.Print_Area" localSheetId="0">'Zał.nr 1'!$A$1:$G$34</definedName>
    <definedName name="_xlnm.Print_Area" localSheetId="13">'zał.nr 14.'!$A$1:$G$124</definedName>
    <definedName name="_xlnm.Print_Area" localSheetId="1">'Zał.nr 2.'!$A$1:$G$12</definedName>
    <definedName name="_xlnm.Print_Area" localSheetId="20">'zał.nr 21'!$A$1:$G$68</definedName>
    <definedName name="_xlnm.Print_Area" localSheetId="2">'Zał.nr 3.'!$A$1:$G$16</definedName>
    <definedName name="_xlnm.Print_Area" localSheetId="3">'zał.nr 4.'!$A$1:$G$6</definedName>
  </definedNames>
  <calcPr calcMode="manual" fullCalcOnLoad="1"/>
</workbook>
</file>

<file path=xl/sharedStrings.xml><?xml version="1.0" encoding="utf-8"?>
<sst xmlns="http://schemas.openxmlformats.org/spreadsheetml/2006/main" count="2128" uniqueCount="498">
  <si>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</si>
  <si>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</si>
  <si>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</si>
  <si>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</si>
  <si>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</si>
  <si>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</si>
  <si>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</si>
  <si>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</si>
  <si>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</si>
  <si>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</si>
  <si>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</si>
  <si>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</si>
  <si>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</si>
  <si>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</si>
  <si>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</si>
  <si>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</si>
  <si>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</si>
  <si>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</si>
  <si>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750</t>
  </si>
  <si>
    <t>Administracja publiczna</t>
  </si>
  <si>
    <t>75045</t>
  </si>
  <si>
    <t>Komisje poborowe</t>
  </si>
  <si>
    <t>851</t>
  </si>
  <si>
    <t>Ochrona zdrowia</t>
  </si>
  <si>
    <t>85156</t>
  </si>
  <si>
    <t>853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</si>
  <si>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</si>
  <si>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</si>
  <si>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</si>
  <si>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</si>
  <si>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</si>
  <si>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</si>
  <si>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</si>
  <si>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</si>
  <si>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</si>
  <si>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</si>
  <si>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</si>
  <si>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Rodziny zastępcze</t>
  </si>
  <si>
    <t>854</t>
  </si>
  <si>
    <t>Edukacyjna opieka wychowawcza</t>
  </si>
  <si>
    <t>85495</t>
  </si>
  <si>
    <t>Załącznik nr 2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</si>
  <si>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</si>
  <si>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</si>
  <si>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</si>
  <si>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</si>
  <si>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</si>
  <si>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</si>
  <si>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</si>
  <si>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</si>
  <si>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</si>
  <si>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</si>
  <si>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</si>
  <si>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</si>
  <si>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80120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</si>
  <si>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</si>
  <si>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</si>
  <si>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</si>
  <si>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</si>
  <si>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</si>
  <si>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</si>
  <si>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</si>
  <si>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</si>
  <si>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</si>
  <si>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</si>
  <si>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</si>
  <si>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Specjalne ośrodki szkolno - wychowawcze</t>
  </si>
  <si>
    <t>Poradnie psychologiczno pedagogiczne, w tym poradnie specjalistyczne</t>
  </si>
  <si>
    <t>Załącznik nr 6</t>
  </si>
  <si>
    <t>75019</t>
  </si>
  <si>
    <t>Rady powiatów</t>
  </si>
  <si>
    <t>75095</t>
  </si>
  <si>
    <t>80102</t>
  </si>
  <si>
    <t>80111</t>
  </si>
  <si>
    <t>Gimnazja specjalne</t>
  </si>
  <si>
    <t>80134</t>
  </si>
  <si>
    <t>Szkoły zawodowe specjalne</t>
  </si>
  <si>
    <t>85410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</si>
  <si>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</si>
  <si>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</si>
  <si>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</si>
  <si>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</si>
  <si>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</si>
  <si>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Internaty i bursy</t>
  </si>
  <si>
    <t>921</t>
  </si>
  <si>
    <t>926</t>
  </si>
  <si>
    <t>L.p.</t>
  </si>
  <si>
    <t>Wydatki</t>
  </si>
  <si>
    <t>754</t>
  </si>
  <si>
    <t>Bezpieczeństwo publiczne i ochrona przeciwpożarowa</t>
  </si>
  <si>
    <t>852</t>
  </si>
  <si>
    <t>Pomoc społeczna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</si>
  <si>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</si>
  <si>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</si>
  <si>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</si>
  <si>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</si>
  <si>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</si>
  <si>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>Gospodarka mieszkaniowa                    - Gospodarka gruntami i nieruchomościami</t>
  </si>
  <si>
    <t>02001</t>
  </si>
  <si>
    <t>Gospodarka leśna</t>
  </si>
  <si>
    <t>Młodzieżowe ośrodki wychowawcze</t>
  </si>
  <si>
    <t>Szkoły podstawowe specjalne</t>
  </si>
  <si>
    <t>92105</t>
  </si>
  <si>
    <t>Pozostałe zadania w zakresie kultury</t>
  </si>
  <si>
    <t>92605</t>
  </si>
  <si>
    <t>75495</t>
  </si>
  <si>
    <t>0920</t>
  </si>
  <si>
    <t>Ogółem: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</si>
  <si>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</si>
  <si>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</si>
  <si>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</si>
  <si>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71012</t>
  </si>
  <si>
    <t>4170</t>
  </si>
  <si>
    <t>Wynagrodzenia bezosobowe</t>
  </si>
  <si>
    <t>85220</t>
  </si>
  <si>
    <t>Jednostki specjalistycznego poradnictwa, mieszkania chronione i ośrodki interwencji kryzysowej</t>
  </si>
  <si>
    <t>Udziały powiatów w podatkach stanowiących dochód budżetu państwa</t>
  </si>
  <si>
    <t>2310</t>
  </si>
  <si>
    <t>Dotacje celowe otrzymane z budżetu państwa na zadania bieżące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</si>
  <si>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</si>
  <si>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</si>
  <si>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</si>
  <si>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</si>
  <si>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</si>
  <si>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</si>
  <si>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</si>
  <si>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0970</t>
  </si>
  <si>
    <t>2110</t>
  </si>
  <si>
    <t>2320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</si>
  <si>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</si>
  <si>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</si>
  <si>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</si>
  <si>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</si>
  <si>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</si>
  <si>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</si>
  <si>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</si>
  <si>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</si>
  <si>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</si>
  <si>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</si>
  <si>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>Kultura i ochrona dziedzictwa narodowego</t>
  </si>
  <si>
    <t>Specjalny Ośrodek Wychowawczy prowadzony przez Zgromadzenie Sióstr Św. Józefa w Wierzbicach</t>
  </si>
  <si>
    <t>Powiatowy Zespół Szkół nr 1 w Krzyżowicach   Rozdz. 85410</t>
  </si>
  <si>
    <t>Wynagrodzenia osobowe pracowników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</si>
  <si>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</si>
  <si>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</si>
  <si>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</si>
  <si>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</si>
  <si>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</si>
  <si>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</si>
  <si>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</si>
  <si>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</si>
  <si>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</si>
  <si>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4040</t>
  </si>
  <si>
    <t xml:space="preserve">Dodatkowe wynagrodzenie roczne </t>
  </si>
  <si>
    <t>Dotacja podmiotowa z budżetu dla jednostek niezaliczanych do sektora finansów publicznych</t>
  </si>
  <si>
    <t>Załącznik nr 9</t>
  </si>
  <si>
    <t>0770</t>
  </si>
  <si>
    <t>75414</t>
  </si>
  <si>
    <t>Obrona cywilna</t>
  </si>
  <si>
    <t>Edukacyjna opieka wychowawcza                                       -  Poradnie psychologiczno - pedagogiczne, w tym poradnie specjalistyczne</t>
  </si>
  <si>
    <t>0490</t>
  </si>
  <si>
    <t>Wpływy z innych lokalnych opłat pobieranych przez jednostki samorządu terytorialnego na podstawie odrębnych ustaw</t>
  </si>
  <si>
    <t>2920</t>
  </si>
  <si>
    <t>Subwencje ogólne z budżetu państwa</t>
  </si>
  <si>
    <t>`</t>
  </si>
  <si>
    <t>Składki na ubezp. zdrowotne oraz świadcz.dla osób nieobjętych obowiązkiem ubezp. zdrowotnego</t>
  </si>
  <si>
    <t>75075</t>
  </si>
  <si>
    <t>Promocja jednostek samorządu terytorialnego</t>
  </si>
  <si>
    <t>4210-4700</t>
  </si>
  <si>
    <t>75421</t>
  </si>
  <si>
    <t>Zarządzanie kryzysowe</t>
  </si>
  <si>
    <t xml:space="preserve">6050   </t>
  </si>
  <si>
    <t>Rezerwa ogólna</t>
  </si>
  <si>
    <t>Rezerwa celowa</t>
  </si>
  <si>
    <t>2710</t>
  </si>
  <si>
    <t>Wpływy z tytułu pomocy finansowej udzielanej między jednostkami samorządu terytorialnego na dofinansowanie własnych zadań bieżących</t>
  </si>
  <si>
    <t>Wpływy z tytułu odpłatnego nabycia prawa  własności oraz prawa użytkowania wieczystego niruchomości</t>
  </si>
  <si>
    <t>630</t>
  </si>
  <si>
    <t>63003</t>
  </si>
  <si>
    <t>Turystyka</t>
  </si>
  <si>
    <t>Zadania w zakresie upowszechniania turystyki</t>
  </si>
  <si>
    <t>4210-4300</t>
  </si>
  <si>
    <t>4110-4120</t>
  </si>
  <si>
    <t>Dotacje celowe przekazane gminie na zadania bieżące realizowane na podstawie porozumień (umów) między jednostkami samorządu terytorialnego</t>
  </si>
  <si>
    <t>900</t>
  </si>
  <si>
    <t>90019</t>
  </si>
  <si>
    <t xml:space="preserve">Różne wydatki na rzecz osób fizycznych </t>
  </si>
  <si>
    <t>3020</t>
  </si>
  <si>
    <t>Wydatki osobowe niezaliczone do wynagrodzeń</t>
  </si>
  <si>
    <t>Różne wydatki na rzecz osób fizycznych</t>
  </si>
  <si>
    <t>Zasądzone renty</t>
  </si>
  <si>
    <t>Odsetki od samorządowych papierów wartościowych lub zaciągniętych przez jednostkę samorządu terytorialnego kredytów i pożyczek</t>
  </si>
  <si>
    <t>Część równoważąca subwencji dla powiatów</t>
  </si>
  <si>
    <t xml:space="preserve">Wpłaty jednostek samorządu terytorialnego do budżetu państwa </t>
  </si>
  <si>
    <t>Świadczenia społeczne</t>
  </si>
  <si>
    <t xml:space="preserve">4110-4120    </t>
  </si>
  <si>
    <t>Gospodarka komunalna i ochrona środowiska</t>
  </si>
  <si>
    <t>90002</t>
  </si>
  <si>
    <t>Gospodarka odpadami</t>
  </si>
  <si>
    <t>90095</t>
  </si>
  <si>
    <t>Dział</t>
  </si>
  <si>
    <t>Załącznik nr 8</t>
  </si>
  <si>
    <t>Składki na Fundusz Emerytur Pomostowych</t>
  </si>
  <si>
    <t>Załącznik nr 10</t>
  </si>
  <si>
    <t>Dochody</t>
  </si>
  <si>
    <t xml:space="preserve">§ </t>
  </si>
  <si>
    <t>Wyszczególnienie</t>
  </si>
  <si>
    <t>1. Dotacje dla jednostek sektora finansów publicznych, w tym:</t>
  </si>
  <si>
    <t>1.1. Dotacje celowe</t>
  </si>
  <si>
    <t>Dotacje celowe dla gmin - zimowe utrzymanie dróg i zieleni przydrożnej</t>
  </si>
  <si>
    <t>Dotacja celowa dla powiatu (Miasto Wrocław)</t>
  </si>
  <si>
    <t>Dotacja celowa dla powiatu - (Miasto Wrocław)</t>
  </si>
  <si>
    <t>2. Dotacje dla jednostek spoza sektora finansów publicznych, w tym:</t>
  </si>
  <si>
    <t>2.1. Dotacje podmiotowe</t>
  </si>
  <si>
    <t>Niepubliczny Ośrodek Szkolno - Wychowawczy przy Zakładzie Opiekuńczo - Leczniczym dla Dzieci prowadzonym przez Zgromadzenie Sióstr Maryi Niepokalanej w Jaszkotlu</t>
  </si>
  <si>
    <t>Warsztaty Terapii Zajęciowej w Małkowicach - Caritas Diecezji Wrocławskiej</t>
  </si>
  <si>
    <t>2.2. Dotacje celowe</t>
  </si>
  <si>
    <t>Transport i łaczność</t>
  </si>
  <si>
    <t>2900</t>
  </si>
  <si>
    <t>Załącznik nr 7</t>
  </si>
  <si>
    <t>6060</t>
  </si>
  <si>
    <t>Dotacje celowe udzielane zgodnie z przepisami ustawy o działalności pożytku publicznego i o wolontariacie, na realizację zadań publicznych w zakresie  pozostałej działalności gospodarki komunalnej i ochrony środowiska</t>
  </si>
  <si>
    <t xml:space="preserve">Kultura fizyczna </t>
  </si>
  <si>
    <t>Kultura fizyczna</t>
  </si>
  <si>
    <t xml:space="preserve">Zadania w zakresie kultury fizycznej </t>
  </si>
  <si>
    <t>6300</t>
  </si>
  <si>
    <t>Dotacja celowa otrzymana z tytułu pomocy finansowej udzielanej między jednostkami samorządu terytorialnego na dofinansowanie własnych zadań inwestycyjnych i zakupów inwestycyjnych</t>
  </si>
  <si>
    <t>Internaty i bursy szkolne</t>
  </si>
  <si>
    <t>01008</t>
  </si>
  <si>
    <t>Melioracje wodne</t>
  </si>
  <si>
    <t xml:space="preserve">Dotacje celowe z budżetu na finansownie lub dofinansowanie zadań zleconych do realizacji pozostałym jednostkom niezaliczanym do sektora finansów publicznych </t>
  </si>
  <si>
    <t>90005</t>
  </si>
  <si>
    <t>Ochrona powietrza atmosferycznego i klimatu</t>
  </si>
  <si>
    <t xml:space="preserve">Dotacje celowe udzielane zgodnie z przepisami ustawy o działalności pożytku publicznego i o wolontariacie, na realizację zadań publicznych w zakresie  kultury </t>
  </si>
  <si>
    <t xml:space="preserve">Dotacje celowe udzielane zgodnie z przepisami ustawy o działalności pożytku publicznego i o wolontariacie, na realizację zadań publicznych w zakresie  kultury fizycznej </t>
  </si>
  <si>
    <t>2830</t>
  </si>
  <si>
    <t>Pozostałe zadania w zakresie polityki społecznej</t>
  </si>
  <si>
    <t xml:space="preserve">Razem: </t>
  </si>
  <si>
    <t>2360</t>
  </si>
  <si>
    <t>0690</t>
  </si>
  <si>
    <t>-</t>
  </si>
  <si>
    <t>0570</t>
  </si>
  <si>
    <t>Wpływy z różnych opłat</t>
  </si>
  <si>
    <t>0750</t>
  </si>
  <si>
    <t>Dochody z najmu i dzierżawy składników majątkowych Skarbu Państwa, jednostek samod\rządu terytorialnego lub innych jednostek zaliczanych do sektora finansów publicznych oraz innych umów o podobnym charakterze</t>
  </si>
  <si>
    <t xml:space="preserve"> </t>
  </si>
  <si>
    <t xml:space="preserve">Pozostałe dochody </t>
  </si>
  <si>
    <t>Administracja publiczna                        - Starostwa powiatowe</t>
  </si>
  <si>
    <t xml:space="preserve"> Dochody od osób prawnych, od osób fizycznych i od innych jednostek nie posiadających osobowości prawnej                       - Udziały powiatów w podatkach stanowiących dochód budżetu państw                                            </t>
  </si>
  <si>
    <t>Oświata i wychowanie                                          -Szkoły podstawowe specjalne</t>
  </si>
  <si>
    <t>Edukacyjna opieka wychowawcza                                    - Internaty i bursy szkolne</t>
  </si>
  <si>
    <t>Gospodarka komunalna i ochrona środowiska                                                    - Wpływy i wydatki związane z gromadzeniem środków z opłat i kar za korzystanie ze środowiska</t>
  </si>
  <si>
    <t xml:space="preserve">Wpływy z tytułu opłat za korzystanie ze środowiska </t>
  </si>
  <si>
    <t xml:space="preserve">Kultura i ochrona dziedzictwa narodowego                                                     -  Pozostałe zadania w zakresie kultury </t>
  </si>
  <si>
    <t>Kultura fizyczna                                       - Obiekty sportowe</t>
  </si>
  <si>
    <t>Dochody jednostek samorządu terytorialnego związane z realizacją zadań z zakresu administracji rządowej oraz innych zadań zleconych ustawami</t>
  </si>
  <si>
    <t>75411</t>
  </si>
  <si>
    <t>Komendy powiatowe Państwowej Straży Pożarnej</t>
  </si>
  <si>
    <t xml:space="preserve">Pozostałe zadania w zakresie polityki społecznej </t>
  </si>
  <si>
    <t>85419</t>
  </si>
  <si>
    <t>Ośrodki rewalidacyjno - wychowawcze</t>
  </si>
  <si>
    <t>Składki na ubezpieczenuia zdrowotne oraz świadczenia dla osób nieobjętych obowiązkiem ubezpieczenia zdrowotnego</t>
  </si>
  <si>
    <t xml:space="preserve">Ośrodek Rewalidacyjno - Wychowawczy w Wierzbicach </t>
  </si>
  <si>
    <t>4140               4210-4700</t>
  </si>
  <si>
    <t xml:space="preserve"> 4140                       4210-4700</t>
  </si>
  <si>
    <t>4210-4610</t>
  </si>
  <si>
    <t xml:space="preserve">   4140                 4210-4700</t>
  </si>
  <si>
    <t>4140                4210-4700</t>
  </si>
  <si>
    <t>01095</t>
  </si>
  <si>
    <t>60095</t>
  </si>
  <si>
    <t>Zadania w zakresie przeciwdziałania przemocy w rodzinie</t>
  </si>
  <si>
    <t>85205</t>
  </si>
  <si>
    <t>Pozostała działajność</t>
  </si>
  <si>
    <t>85324</t>
  </si>
  <si>
    <t>Państwowy Fundusz Rehabilitacji Osób Niepełnosprawnych</t>
  </si>
  <si>
    <t>Wpływy i wydatki związane z gromadzeniem środków z opłat i kar za korzystanie ze środowiska</t>
  </si>
  <si>
    <t>Zadania w zakresie przeciwdziałania przemocy             w rodzinie</t>
  </si>
  <si>
    <t>755</t>
  </si>
  <si>
    <t>Wymiar sprawiedliwości</t>
  </si>
  <si>
    <t>75515</t>
  </si>
  <si>
    <t>Nieodpłatna pomoc prawna</t>
  </si>
  <si>
    <t>Dochody od osób prawnych, od osób fizycznych i od innych jednostek nieposiadających osobowości prawnej oraz wydatki związane z ich poborem</t>
  </si>
  <si>
    <t>0650</t>
  </si>
  <si>
    <t>Wpływy z opłat za wydanie prawa jazdy</t>
  </si>
  <si>
    <t>2130</t>
  </si>
  <si>
    <t>Dotacje celowe otrzymane z budżetu państwa na realizację bieżących zadań własnych powiatu</t>
  </si>
  <si>
    <t>2160</t>
  </si>
  <si>
    <t>0920-0970</t>
  </si>
  <si>
    <t>Pozostsałe zadania w zakresie polityki społecznej</t>
  </si>
  <si>
    <t>Zadania z zakresu geodezji i kartografi</t>
  </si>
  <si>
    <t>Działalność usługowa                                    - Zadania z zakresu geodezji i kartografi</t>
  </si>
  <si>
    <t>Działalność usługowa                                                       - Nadzór bodowlany</t>
  </si>
  <si>
    <t>Zadania z zakresu geodezji i kartografii</t>
  </si>
  <si>
    <t>4300-4610</t>
  </si>
  <si>
    <t>4020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</si>
  <si>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</si>
  <si>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4210-4400</t>
  </si>
  <si>
    <t xml:space="preserve"> 4190,   4210-4700</t>
  </si>
  <si>
    <t>90007</t>
  </si>
  <si>
    <t>Załącznik nr 11</t>
  </si>
  <si>
    <t>Załącznik nr 12</t>
  </si>
  <si>
    <t>Załącznik nr 13</t>
  </si>
  <si>
    <t>Załącznik nr 14</t>
  </si>
  <si>
    <t>Razem</t>
  </si>
  <si>
    <t>Załącznik nr 15</t>
  </si>
  <si>
    <t>Załącznik nr 16</t>
  </si>
  <si>
    <t xml:space="preserve">Rehabilitacja zawodowa i  społeczna osób niepełnosprawnych </t>
  </si>
  <si>
    <t>Powiatowe urzedy pracy</t>
  </si>
  <si>
    <t>Specjalne ośrodki szkolno-wychowawcze</t>
  </si>
  <si>
    <t xml:space="preserve">Dotacje celowe dla Gminnych Spółek Wodnych: </t>
  </si>
  <si>
    <t>Meliracje wodne</t>
  </si>
  <si>
    <t xml:space="preserve">Wymiar sprawiedliwości </t>
  </si>
  <si>
    <t xml:space="preserve">75515 </t>
  </si>
  <si>
    <t>Nieodpłatna pomc prawna</t>
  </si>
  <si>
    <t>Kultura i ochrona dziedzicywa narodowego</t>
  </si>
  <si>
    <t>Zadania w zakresie kultury</t>
  </si>
  <si>
    <t>Załącznik nr 17</t>
  </si>
  <si>
    <t>Załącznik nr 18</t>
  </si>
  <si>
    <t>``</t>
  </si>
  <si>
    <t>Wynagrodzenia osobowe członków korpusu służby cywilnej</t>
  </si>
  <si>
    <t>Zmniejszenie hałasu i wibracji</t>
  </si>
  <si>
    <t>855</t>
  </si>
  <si>
    <t>85508</t>
  </si>
  <si>
    <t>Rodzina</t>
  </si>
  <si>
    <t>2120</t>
  </si>
  <si>
    <t>Obrona narodowa</t>
  </si>
  <si>
    <t>752</t>
  </si>
  <si>
    <t>75212</t>
  </si>
  <si>
    <t>Pozostałe wydatki obronne</t>
  </si>
  <si>
    <t>Edukacyjna opieka wychowawcz</t>
  </si>
  <si>
    <t xml:space="preserve">internaty i bursy szkolne </t>
  </si>
  <si>
    <t>0940</t>
  </si>
  <si>
    <t xml:space="preserve">Dotacje celowe w ramach programów finanowych z udziałem środków europejskich, o których mowa w art.5 ust.3 pkt 5 lit. a i b ustawy, lub płatności w ramach budżetu środków europejskich, realizowanych przez jesdnostki samorządu terytorialnego </t>
  </si>
  <si>
    <t>Kwalifikacja wojskowa</t>
  </si>
  <si>
    <t>0640-0970</t>
  </si>
  <si>
    <t>Pozostałe odsetki</t>
  </si>
  <si>
    <t>75814</t>
  </si>
  <si>
    <t>Różne rozliczenia finansowe</t>
  </si>
  <si>
    <t>0900-0940</t>
  </si>
  <si>
    <t>0610-0970</t>
  </si>
  <si>
    <t>2400</t>
  </si>
  <si>
    <t>Wpływy do budżetu pozostałości środków finansowych gromadzonych na wydzielonym rachunku jednostki</t>
  </si>
  <si>
    <t>6257</t>
  </si>
  <si>
    <t>2057</t>
  </si>
  <si>
    <t>2059</t>
  </si>
  <si>
    <t>85395</t>
  </si>
  <si>
    <t>Dotacje celowe otrzymane z budżetu państwa na zadania bieżące z zakresu administracji rządowej, związane z realizacją dodatku wychowawczego oraz dodatku zryczałtowanej kwoty stanowiących pomoc państwa w wychowaniu dzieci</t>
  </si>
  <si>
    <t>85510</t>
  </si>
  <si>
    <t>Działność placówek opiekuńczo - wychowawczych</t>
  </si>
  <si>
    <t>Oświata i wychowanie - Gimnazja specjalne</t>
  </si>
  <si>
    <t>Rodzina - Rodziny zastępcze</t>
  </si>
  <si>
    <t>Rodzina - Działalność placówek opiekuńczo - wychowawczych</t>
  </si>
  <si>
    <t>4300-4430</t>
  </si>
  <si>
    <t xml:space="preserve">6057   </t>
  </si>
  <si>
    <t>6059</t>
  </si>
  <si>
    <t>Dotacje celowe przekazane gminie na inwestycje i zakupy inwestycyjne realizowane na podstawie porozumień (umów) między jednostkami samorządu tertorialnego</t>
  </si>
  <si>
    <t>Nagrody o charakterze szczególnym niezaliczone do wynagrodzeń</t>
  </si>
  <si>
    <t>Honoraria</t>
  </si>
  <si>
    <t>4117-4127</t>
  </si>
  <si>
    <t>4300-4700</t>
  </si>
  <si>
    <t>Ośrodki wsparcia</t>
  </si>
  <si>
    <t xml:space="preserve"> 4190    4260-4440</t>
  </si>
  <si>
    <t>85416</t>
  </si>
  <si>
    <t>4017-4019</t>
  </si>
  <si>
    <t>4117-4119  4127-4129</t>
  </si>
  <si>
    <t>4217-4439</t>
  </si>
  <si>
    <t>Zwrot niewykorzystanych dotacji oraz płatności</t>
  </si>
  <si>
    <t xml:space="preserve">Odsetki od dotacji oraz płatności wykorzystanych niezgodnie z przeznaczeniem </t>
  </si>
  <si>
    <t>Działalność placówek opiekuńczo - wychowawczych</t>
  </si>
  <si>
    <t>85203</t>
  </si>
  <si>
    <t>Załącznik nr 19</t>
  </si>
  <si>
    <t xml:space="preserve">Administracja publiczna </t>
  </si>
  <si>
    <t>Dotacja celowa dla gmin Powiatu Wrocławskiego dotyczacerealizacji partnerskiego pn. "Zwiększenie dostępności i jakości elektronicznych usług publicznych dla mieszkańców i podmiotów gospodarczych Powiatu Wrocławskiego oraz gmin Czernica, Długołęka Jordanów Śląski, Mietków, Katy Wrocławskie, kobierzyce, Siechnice, Żórawina</t>
  </si>
  <si>
    <t>Dotacja celowa dla powiatu - Warsztay Terapii Zajęciowej</t>
  </si>
  <si>
    <t>Dotacje celowe przekazane dla powiatu -pobyt dzieci w rodzinach zastępczych</t>
  </si>
  <si>
    <t>Dotacje celowe przekazane dla powiatu -pobyt dzieci w placówkach opiekuńczo - wychowawczych</t>
  </si>
  <si>
    <t>Załącznik nr 20</t>
  </si>
  <si>
    <t>Załącznik nr 21</t>
  </si>
  <si>
    <t xml:space="preserve">                                        Załącznik nr 22</t>
  </si>
  <si>
    <t>Wpływy z tytułu odpłatnego nabycia prawa  własności oraz prawa użytkowania wieczystego nieruchomości</t>
  </si>
  <si>
    <t xml:space="preserve">Dotacje celowe w ramach programów finanowych z udziałem środków europejskich, o których mowa w art.5 ust.3 pkt 5 lit. a i b ustawy, lub płatności w ramach budżetu środków europejskich, realizowanych przez jednostki samorządu terytorialnego </t>
  </si>
  <si>
    <t>Poradnie psychologiczno-pedagogiczne, w tym poradnie specjalistyczne</t>
  </si>
  <si>
    <t>Wpływy z wpłat gmin i powiatów na rzecz jednostek samorządu terytorialnego oraz związków gmin lub związków powiatów na dofinanowanie zadań bieżących</t>
  </si>
  <si>
    <t>Dochody z najmu i dzierżawy składników majątkowych Skarbu Państwa, jednostek samorządu terytorialnego lub innych jednostek zaliczanych do sektora finansów publicznych oraz innych umów o podobnym charakterze</t>
  </si>
  <si>
    <t>Wynagrodznia osobowe członków korpusów służby cywilnej</t>
  </si>
  <si>
    <t xml:space="preserve">Dotacje celowe z budżetu jednostki samorządu terytorialnego, udzielane w trybie art. 221 ustawy, na finansowanie lub dofinansowanie zadań zleconych do realizacji organizacjom prowadzącym działalność pożytku publicznego </t>
  </si>
  <si>
    <t>4190,      4210-4700</t>
  </si>
  <si>
    <t>Składki na ubezpieczenie zdrowotne oraz świadczenia dla osób nieobjętych obowiązkiem ubezpieczenia zdrowotnego</t>
  </si>
  <si>
    <t>4140      4210-4700</t>
  </si>
  <si>
    <t>4190       4210-4700</t>
  </si>
  <si>
    <t>Pomoc materialna dla uczniów o charakterze motywacyjnym</t>
  </si>
  <si>
    <t>Dotacja celowa z budżetu samorządu terytorialnego, udzielone w trybie art. 221 ustawy, na finansowanie lub dofinansowanie zadań zleconych do realizacji organizacjom prowadzacym działalność pożytku publicznego</t>
  </si>
  <si>
    <t>4190      4210-4300</t>
  </si>
  <si>
    <t>Dotacje celowe z budżetu jednostki samorządu terytorialnego, udzielane w trybie art. 221 ustawy, na finansowanie lub dofinansowanie zadań zleconych do realizacji organizacjom prowadzącym działalność pożytku publicznego na realizację działań w zakresie podniesienia poziomu świadomości prawnej i obywatelskiej oraz aktywności społecznej mieszkańców Powiatu Wrocławskiego</t>
  </si>
  <si>
    <t>Zestawienie wykonania dochodów za I półrocze 2018 roku</t>
  </si>
  <si>
    <t>Dochody od osób prawnych, od osób fizycznych i od innych jednostek nie posiadających osobowości prawnej                                                       -  Wpływy z innych opłat stanowiących dochody jednostek samorządu terytorialnego na podstawie ustaw</t>
  </si>
  <si>
    <t>Zadania w zakresie upowszechniania Turystyki</t>
  </si>
  <si>
    <t>2980</t>
  </si>
  <si>
    <t>0470</t>
  </si>
  <si>
    <t>0640      0920 - 0970  2980</t>
  </si>
  <si>
    <t>6207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</si>
  <si>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625</t>
  </si>
  <si>
    <t xml:space="preserve">Dotacje celowe w ramach programów finanowych z udziałem środków europejskich, o których mowa w art. 5 ust. 3 pkt 5 lit. a i b ustawy, lub płatności w ramach budżetu środków europejskich, realizowanych przez jesdnostki samorządu terytorialnego </t>
  </si>
  <si>
    <t>0640-0690  0940-2980</t>
  </si>
  <si>
    <t>75085</t>
  </si>
  <si>
    <t>Wspólna obsługa jednostek samorządu terytorialnego</t>
  </si>
  <si>
    <t>80103</t>
  </si>
  <si>
    <t>Oddziały przedszkolne w szkołach podstawowych</t>
  </si>
  <si>
    <t>80115</t>
  </si>
  <si>
    <t>Technika</t>
  </si>
  <si>
    <t xml:space="preserve">0610-0970   </t>
  </si>
  <si>
    <t>Licea ogólnokształcace</t>
  </si>
  <si>
    <t>0610-0920</t>
  </si>
  <si>
    <t>80153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</si>
  <si>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</si>
  <si>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Dotacje celowe otrzymane z budżetu państwa na zadania bieżące realizowane przez powiat na podstawie porozumień z organami administracji rządowej</t>
  </si>
  <si>
    <t>85295</t>
  </si>
  <si>
    <t>6430</t>
  </si>
  <si>
    <t>Dotacje celowe otrzymane z budżetu państwa na realizacje inwestycji i zakupów inwestycyjnych własnych powiatu</t>
  </si>
  <si>
    <t>85334</t>
  </si>
  <si>
    <t>Pomoc dla repatriantów</t>
  </si>
  <si>
    <t>0680-0940</t>
  </si>
  <si>
    <t>0610-0940</t>
  </si>
  <si>
    <t>0580</t>
  </si>
  <si>
    <t>wpływy z tytułu grzywień i innych kar pieniężnych od osób prawnych i innych jednostek organizacyjnych</t>
  </si>
  <si>
    <t>Wpływy z tytułu grzywien, mandatów i innych kary pieniężne od osób fizycznych</t>
  </si>
  <si>
    <t>0920-0950</t>
  </si>
  <si>
    <t>Zadania w zakresie kultury fizycznej</t>
  </si>
  <si>
    <t>Zestawienie wykonania dochodów z zakresu zadań zleconych administracji rządowej                                                                                    za I półrocze 2018  roku</t>
  </si>
  <si>
    <t>oświata i wychowanie</t>
  </si>
  <si>
    <t>Zestawienie wykonania dochodów z tytułu dotacji celowych otrzymanych z powiatu                                                                                                                                                            za I półrocze 2018 roku</t>
  </si>
  <si>
    <t>Zestawienie wykonania dochodów z tytułu wpływów z wpłat gmin na rzecz jednostki samorządu terytorialnego na dofinansownie zadań bieżących                                                                                                                                                               za I półrocze 2018 roku</t>
  </si>
  <si>
    <t>Zestawienie wykonania dochodów z tytułu dotacji celowych otrzymanych z budżetu państwa na realizację bieżących i majątkowych zadań  własnych  powiatu                                                                                                                                 za I półrocze 2018 roku</t>
  </si>
  <si>
    <t>Dotacje celowe otrzymane z budżetu państwa na realizację inwestycji i zakupów inwestycyjnych własnych powiatu</t>
  </si>
  <si>
    <t>Zadania z zakkresu geodezji i kartografi</t>
  </si>
  <si>
    <t>Zestawienie dochodów własnych  za I półrocze 2018 roku</t>
  </si>
  <si>
    <t xml:space="preserve">0640                  0920 -2980  </t>
  </si>
  <si>
    <t>0640-0690 0940-2980</t>
  </si>
  <si>
    <t>0570-0640 0920</t>
  </si>
  <si>
    <t>Oświata i wychowanie                                 -    Technika</t>
  </si>
  <si>
    <t>Oświata i wychowanie                                   - Pozostała działalność</t>
  </si>
  <si>
    <t>Pomoc społeczna                                                 - Jednostki specjalistycznego poradnictwa, mieszkania cronione i ośrodki interwencji kryzysowej</t>
  </si>
  <si>
    <t>Zestawienie wykonania wydatków za I półrocze 2018 roku</t>
  </si>
  <si>
    <t>6057</t>
  </si>
  <si>
    <t>75404</t>
  </si>
  <si>
    <t>Komendy wojewódzkie Policji</t>
  </si>
  <si>
    <t>4210-4360</t>
  </si>
  <si>
    <t>4190-4300</t>
  </si>
  <si>
    <t>4140   4190-4700</t>
  </si>
  <si>
    <t>4210-4440</t>
  </si>
  <si>
    <t>3247-3249</t>
  </si>
  <si>
    <t>4177-4179</t>
  </si>
  <si>
    <t>80121</t>
  </si>
  <si>
    <t>Licea ogólnokształcące specjalne</t>
  </si>
  <si>
    <t>4140-4190                  4210-4440</t>
  </si>
  <si>
    <t>4117-4119 4127-4129</t>
  </si>
  <si>
    <t>4210   4240-4300</t>
  </si>
  <si>
    <t>4217-4219 4307-4309</t>
  </si>
  <si>
    <t>Wydatki na zakupy  inwestycyjne jednostek budżetowych</t>
  </si>
  <si>
    <t>Stypendia różne</t>
  </si>
  <si>
    <t>4307-4437</t>
  </si>
  <si>
    <t>4210-4410</t>
  </si>
  <si>
    <t>6050</t>
  </si>
  <si>
    <t>85401</t>
  </si>
  <si>
    <t>Świetlice szkolne</t>
  </si>
  <si>
    <t>4047-4049</t>
  </si>
  <si>
    <t>4787-4789</t>
  </si>
  <si>
    <t>4217-4219 4307-4419</t>
  </si>
  <si>
    <t>90001</t>
  </si>
  <si>
    <t>gospodarka ściekowa i ochrona wód</t>
  </si>
  <si>
    <t>90004</t>
  </si>
  <si>
    <t>Utrzymanie zieleni w miastach i gminach</t>
  </si>
  <si>
    <t>4190-4210</t>
  </si>
  <si>
    <t>4190     4210-4440</t>
  </si>
  <si>
    <t>Zestawienie wykonania dochodów z tytułu dotacji celowych - pomocy finansowej otrzymanych z gmin i województwa  za I półrocze 2018 roku</t>
  </si>
  <si>
    <t>4140                 4190-4700</t>
  </si>
  <si>
    <t xml:space="preserve">Zestawienie wydatków w dziale 855 - Rodzina za I półrocze 2018 roku                             </t>
  </si>
  <si>
    <t>Zestawienie wydatków majątkowych  za I półrocze 2018 roku</t>
  </si>
  <si>
    <t>Zestawienie wydatków  w dziale 900 - Gospodarka komunalna i ochrona środowiska za I półrocze 2018 roku</t>
  </si>
  <si>
    <t>Zestawienie  dochodów i wydatków rachunku dochodów samorządowych jednostek oświatowych za I półrocze 2018 roku</t>
  </si>
  <si>
    <t>Powiatowy Zespół Szkół nr 1 w Krzyżowicach                                       Rozdz. 80115</t>
  </si>
  <si>
    <t>Dotacje celowe z budżetu jednostki samorządu terytorialnego, udzielane w trybie art. 221 ustawy, na finansowanie lub dofinansowanie zadań zleconych do realizacji organizacjom prowadzącym działalność pożytku publicznego na realizację na realizację działań z zakresu turystyki</t>
  </si>
  <si>
    <t>Dotacje celowe z budżetu jednostki samorządu terytorialnego, udzielane w trybie art. 221 ustawy, na finansowanie lub dofinansowanie zadań zleconych do realizacji organizacjom prowadzącym działalność pożytku publicznego na realizację działań  zakresu nieodpłatnej pomocy prawnej</t>
  </si>
  <si>
    <t>Oświata i wychowawnia</t>
  </si>
  <si>
    <t>Zestawienia z wykonania dotacji udzielanych z budżetu  Powiatu  za  I półrocze 2018 roku</t>
  </si>
  <si>
    <t xml:space="preserve">Zestawienie wydatków w dziale 750  Administracja publiczna za I półrocze 2018 roku                                                           </t>
  </si>
  <si>
    <t xml:space="preserve">Zestawienie wydatków  w dziale 852 - Pomoc społeczna  w dziale 853 - Pozostałe zadania w zakresie polityki społecznej za I półrocze  2018 roku                                                         </t>
  </si>
  <si>
    <t xml:space="preserve">Zestawienie wydatków z tytułu zadań zleconych administracji rządowej za I półrocze  2018 roku                                 </t>
  </si>
  <si>
    <t>Zapewnienie uczniom prawa dostępu do bezpłatnego dostępu do podręczników, materiałó edukacyjnych lub materiałów ćwiczeniowych</t>
  </si>
  <si>
    <t xml:space="preserve">Zestawienie wykonania dochodów majątkowych za I półrocze  2018 roku </t>
  </si>
  <si>
    <t>Zapewnienie uczniom prawa do bezpłatnego dostępu do podręczników, materiałów edukacyjnych lub materiałów ćwiczeniowych</t>
  </si>
  <si>
    <t>4210     4240-4300</t>
  </si>
  <si>
    <t>Dotacje celowe z budżetu państwa na zadania bieżące realizowane przez powiat na podstawie porozumień z organami administracji rządowej</t>
  </si>
  <si>
    <t>Zestawienie wykonania dochodów z tytułu bieżących zadań realizowanych przez powiat na podstawie porozumień z organami administracji rządowej  za I półrocze 2018 roku</t>
  </si>
  <si>
    <t>Zestawienie wykonania dochodów z tytułu subwencji za I półrocze 2018 roku</t>
  </si>
  <si>
    <t>Zestawienie wykonania dochodów  otrzymanych  od pozostałych jednostek zaliczanych  do sektora finansów publicznych na realizację zadań bieżących jednostek zaliczanych do sektora finansów publicznych za I półrocze 2018 roku.</t>
  </si>
  <si>
    <t>Zestawienie wykonania dochodów z tytułu dotacji celowych otrzymanych w ramach programów finansowanych z udziałem środków europejskich za I półrocze 2018 roku</t>
  </si>
  <si>
    <t xml:space="preserve">Zestawienie wydatków w dziale 801 - Oświata i wychowanie w dziale 854 - Edukacyjna opieka wychowawcza za I półrocze                             2018 roku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</si>
</sst>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  <numFmt numFmtId="178" formatCode="#,##0_ ;\-#,##0\ "/>
    <numFmt numFmtId="179" formatCode="0.0000000"/>
  </numFmts>
  <fonts count="27">
    <font>
      <sz val="10"/>
      <name val="Arial CE"/>
      <family val="0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1" fontId="1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/>
    </xf>
    <xf numFmtId="41" fontId="3" fillId="24" borderId="10" xfId="0" applyNumberFormat="1" applyFont="1" applyFill="1" applyBorder="1" applyAlignment="1">
      <alignment vertical="center"/>
    </xf>
    <xf numFmtId="43" fontId="3" fillId="24" borderId="10" xfId="0" applyNumberFormat="1" applyFont="1" applyFill="1" applyBorder="1" applyAlignment="1">
      <alignment horizontal="center" vertical="center"/>
    </xf>
    <xf numFmtId="43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43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1" fontId="1" fillId="0" borderId="13" xfId="0" applyNumberFormat="1" applyFont="1" applyBorder="1" applyAlignment="1">
      <alignment vertical="center"/>
    </xf>
    <xf numFmtId="43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1" fontId="3" fillId="0" borderId="14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right" vertical="center"/>
    </xf>
    <xf numFmtId="0" fontId="6" fillId="24" borderId="0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7" fillId="24" borderId="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/>
    </xf>
    <xf numFmtId="9" fontId="6" fillId="24" borderId="0" xfId="54" applyFont="1" applyFill="1" applyBorder="1" applyAlignment="1">
      <alignment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49" fontId="7" fillId="24" borderId="12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41" fontId="7" fillId="24" borderId="12" xfId="0" applyNumberFormat="1" applyFont="1" applyFill="1" applyBorder="1" applyAlignment="1">
      <alignment/>
    </xf>
    <xf numFmtId="43" fontId="7" fillId="24" borderId="12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41" fontId="6" fillId="24" borderId="10" xfId="0" applyNumberFormat="1" applyFont="1" applyFill="1" applyBorder="1" applyAlignment="1">
      <alignment vertical="center"/>
    </xf>
    <xf numFmtId="43" fontId="6" fillId="24" borderId="12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6" fillId="24" borderId="10" xfId="42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41" fontId="7" fillId="24" borderId="10" xfId="0" applyNumberFormat="1" applyFont="1" applyFill="1" applyBorder="1" applyAlignment="1">
      <alignment vertical="center"/>
    </xf>
    <xf numFmtId="43" fontId="7" fillId="24" borderId="12" xfId="0" applyNumberFormat="1" applyFont="1" applyFill="1" applyBorder="1" applyAlignment="1">
      <alignment horizontal="center" vertical="center"/>
    </xf>
    <xf numFmtId="43" fontId="6" fillId="24" borderId="12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43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vertical="center"/>
    </xf>
    <xf numFmtId="43" fontId="7" fillId="24" borderId="10" xfId="0" applyNumberFormat="1" applyFont="1" applyFill="1" applyBorder="1" applyAlignment="1">
      <alignment horizontal="center" vertical="center"/>
    </xf>
    <xf numFmtId="43" fontId="6" fillId="24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43" fontId="7" fillId="0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/>
    </xf>
    <xf numFmtId="2" fontId="6" fillId="24" borderId="1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vertical="center" wrapText="1"/>
    </xf>
    <xf numFmtId="43" fontId="6" fillId="2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3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3" fontId="6" fillId="0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49" fontId="6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vertical="center"/>
    </xf>
    <xf numFmtId="0" fontId="7" fillId="2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41" fontId="7" fillId="0" borderId="12" xfId="0" applyNumberFormat="1" applyFont="1" applyFill="1" applyBorder="1" applyAlignment="1">
      <alignment horizontal="center" vertical="center"/>
    </xf>
    <xf numFmtId="43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6" fillId="24" borderId="12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 vertical="center" wrapText="1"/>
    </xf>
    <xf numFmtId="41" fontId="6" fillId="24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1" fontId="7" fillId="0" borderId="13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1" fontId="6" fillId="0" borderId="10" xfId="0" applyNumberFormat="1" applyFont="1" applyBorder="1" applyAlignment="1">
      <alignment vertical="center"/>
    </xf>
    <xf numFmtId="43" fontId="7" fillId="0" borderId="10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 wrapText="1"/>
    </xf>
    <xf numFmtId="41" fontId="7" fillId="24" borderId="1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43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43" fontId="7" fillId="0" borderId="10" xfId="42" applyFont="1" applyBorder="1" applyAlignment="1">
      <alignment horizontal="center" vertical="center"/>
    </xf>
    <xf numFmtId="172" fontId="7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1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0" fontId="6" fillId="25" borderId="0" xfId="0" applyFont="1" applyFill="1" applyAlignment="1">
      <alignment/>
    </xf>
    <xf numFmtId="0" fontId="6" fillId="25" borderId="0" xfId="0" applyFont="1" applyFill="1" applyAlignment="1">
      <alignment horizontal="center"/>
    </xf>
    <xf numFmtId="0" fontId="6" fillId="0" borderId="0" xfId="0" applyFont="1" applyAlignment="1">
      <alignment/>
    </xf>
    <xf numFmtId="172" fontId="7" fillId="0" borderId="10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41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1" fontId="9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1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1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1" fontId="7" fillId="0" borderId="12" xfId="0" applyNumberFormat="1" applyFont="1" applyBorder="1" applyAlignment="1">
      <alignment vertical="center"/>
    </xf>
    <xf numFmtId="43" fontId="7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right" vertical="center"/>
    </xf>
    <xf numFmtId="43" fontId="6" fillId="0" borderId="10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173" fontId="6" fillId="0" borderId="0" xfId="0" applyNumberFormat="1" applyFont="1" applyAlignment="1">
      <alignment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 wrapText="1"/>
    </xf>
    <xf numFmtId="173" fontId="6" fillId="0" borderId="0" xfId="0" applyNumberFormat="1" applyFont="1" applyAlignment="1">
      <alignment wrapText="1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2" fontId="7" fillId="24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41" fontId="7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vertical="center"/>
    </xf>
    <xf numFmtId="43" fontId="6" fillId="0" borderId="22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49" fontId="7" fillId="0" borderId="22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24" borderId="29" xfId="0" applyNumberFormat="1" applyFont="1" applyFill="1" applyBorder="1" applyAlignment="1">
      <alignment horizontal="center" vertical="center"/>
    </xf>
    <xf numFmtId="49" fontId="7" fillId="24" borderId="24" xfId="0" applyNumberFormat="1" applyFont="1" applyFill="1" applyBorder="1" applyAlignment="1">
      <alignment horizontal="center" vertical="center"/>
    </xf>
    <xf numFmtId="49" fontId="7" fillId="24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67"/>
  <sheetViews>
    <sheetView zoomScalePageLayoutView="0" workbookViewId="0" topLeftCell="A1">
      <pane xSplit="7" ySplit="3" topLeftCell="K317" activePane="bottomRight" state="frozen"/>
      <selection pane="topLeft" activeCell="Q350" sqref="Q350"/>
      <selection pane="topRight" activeCell="Q350" sqref="Q350"/>
      <selection pane="bottomLeft" activeCell="Q350" sqref="Q350"/>
      <selection pane="bottomRight" activeCell="Q350" sqref="Q350"/>
    </sheetView>
  </sheetViews>
  <sheetFormatPr defaultColWidth="9.00390625" defaultRowHeight="12.75"/>
  <cols>
    <col min="1" max="1" width="7.625" style="122" customWidth="1"/>
    <col min="2" max="2" width="10.125" style="122" customWidth="1"/>
    <col min="3" max="3" width="7.375" style="122" customWidth="1"/>
    <col min="4" max="4" width="31.25390625" style="122" customWidth="1"/>
    <col min="5" max="5" width="21.875" style="122" customWidth="1"/>
    <col min="6" max="6" width="17.75390625" style="122" customWidth="1"/>
    <col min="7" max="7" width="12.25390625" style="163" customWidth="1"/>
    <col min="8" max="16384" width="9.125" style="122" customWidth="1"/>
  </cols>
  <sheetData>
    <row r="1" spans="6:7" ht="39" customHeight="1">
      <c r="F1" s="298" t="s">
        <v>0</v>
      </c>
      <c r="G1" s="298"/>
    </row>
    <row r="2" spans="1:7" ht="36.75" customHeight="1">
      <c r="A2" s="297" t="s">
        <v>428</v>
      </c>
      <c r="B2" s="297"/>
      <c r="C2" s="297"/>
      <c r="D2" s="297"/>
      <c r="E2" s="297"/>
      <c r="F2" s="297"/>
      <c r="G2" s="297"/>
    </row>
    <row r="3" spans="1:7" ht="21.7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">
        <v>5</v>
      </c>
      <c r="F3" s="167" t="s">
        <v>6</v>
      </c>
      <c r="G3" s="167" t="s">
        <v>7</v>
      </c>
    </row>
    <row r="4" spans="1:7" ht="21" customHeight="1">
      <c r="A4" s="168" t="s">
        <v>8</v>
      </c>
      <c r="B4" s="169"/>
      <c r="C4" s="167"/>
      <c r="D4" s="170" t="s">
        <v>9</v>
      </c>
      <c r="E4" s="171">
        <f>E5</f>
        <v>130110</v>
      </c>
      <c r="F4" s="171">
        <f>F5</f>
        <v>65052</v>
      </c>
      <c r="G4" s="172">
        <f>F4/E4%</f>
        <v>49.99769425870418</v>
      </c>
    </row>
    <row r="5" spans="1:7" ht="15">
      <c r="A5" s="151"/>
      <c r="B5" s="150" t="s">
        <v>268</v>
      </c>
      <c r="C5" s="151">
        <v>2110</v>
      </c>
      <c r="D5" s="152" t="s">
        <v>36</v>
      </c>
      <c r="E5" s="153">
        <v>130110</v>
      </c>
      <c r="F5" s="153">
        <v>65052</v>
      </c>
      <c r="G5" s="151"/>
    </row>
    <row r="6" spans="1:7" s="175" customFormat="1" ht="14.25">
      <c r="A6" s="168" t="s">
        <v>49</v>
      </c>
      <c r="B6" s="173"/>
      <c r="C6" s="158"/>
      <c r="D6" s="174" t="s">
        <v>60</v>
      </c>
      <c r="E6" s="155">
        <f>E7</f>
        <v>928</v>
      </c>
      <c r="F6" s="155">
        <f>F7</f>
        <v>0</v>
      </c>
      <c r="G6" s="154">
        <f>F6/E6%</f>
        <v>0</v>
      </c>
    </row>
    <row r="7" spans="1:7" ht="15">
      <c r="A7" s="151"/>
      <c r="B7" s="150" t="s">
        <v>269</v>
      </c>
      <c r="C7" s="151">
        <v>2110</v>
      </c>
      <c r="D7" s="152" t="s">
        <v>36</v>
      </c>
      <c r="E7" s="153">
        <v>928</v>
      </c>
      <c r="F7" s="153">
        <v>0</v>
      </c>
      <c r="G7" s="151"/>
    </row>
    <row r="8" spans="1:7" s="175" customFormat="1" ht="14.25">
      <c r="A8" s="168" t="s">
        <v>10</v>
      </c>
      <c r="B8" s="173"/>
      <c r="C8" s="158"/>
      <c r="D8" s="174" t="s">
        <v>12</v>
      </c>
      <c r="E8" s="155">
        <f>E9</f>
        <v>436430</v>
      </c>
      <c r="F8" s="155">
        <f>F9</f>
        <v>200632</v>
      </c>
      <c r="G8" s="154">
        <f>F8/E8%</f>
        <v>45.9711752171024</v>
      </c>
    </row>
    <row r="9" spans="1:7" ht="30">
      <c r="A9" s="150"/>
      <c r="B9" s="150" t="s">
        <v>11</v>
      </c>
      <c r="C9" s="151">
        <v>2110</v>
      </c>
      <c r="D9" s="152" t="s">
        <v>13</v>
      </c>
      <c r="E9" s="153">
        <v>436430</v>
      </c>
      <c r="F9" s="153">
        <v>200632</v>
      </c>
      <c r="G9" s="176"/>
    </row>
    <row r="10" spans="1:7" s="175" customFormat="1" ht="20.25" customHeight="1">
      <c r="A10" s="168" t="s">
        <v>14</v>
      </c>
      <c r="B10" s="168"/>
      <c r="C10" s="158"/>
      <c r="D10" s="177" t="s">
        <v>15</v>
      </c>
      <c r="E10" s="155">
        <f>E11+E12</f>
        <v>874676</v>
      </c>
      <c r="F10" s="155">
        <f>F11+F12</f>
        <v>413175</v>
      </c>
      <c r="G10" s="154">
        <f>F10/E10%</f>
        <v>47.23749136823235</v>
      </c>
    </row>
    <row r="11" spans="1:7" s="175" customFormat="1" ht="30">
      <c r="A11" s="150"/>
      <c r="B11" s="150" t="s">
        <v>111</v>
      </c>
      <c r="C11" s="151">
        <v>2110</v>
      </c>
      <c r="D11" s="152" t="s">
        <v>292</v>
      </c>
      <c r="E11" s="153">
        <v>398950</v>
      </c>
      <c r="F11" s="153">
        <v>160974</v>
      </c>
      <c r="G11" s="176"/>
    </row>
    <row r="12" spans="1:7" ht="22.5" customHeight="1">
      <c r="A12" s="150"/>
      <c r="B12" s="150" t="s">
        <v>16</v>
      </c>
      <c r="C12" s="151">
        <v>2110</v>
      </c>
      <c r="D12" s="178" t="s">
        <v>17</v>
      </c>
      <c r="E12" s="153">
        <v>475726</v>
      </c>
      <c r="F12" s="153">
        <v>252201</v>
      </c>
      <c r="G12" s="176"/>
    </row>
    <row r="13" spans="1:7" s="175" customFormat="1" ht="14.25">
      <c r="A13" s="168" t="s">
        <v>18</v>
      </c>
      <c r="B13" s="168"/>
      <c r="C13" s="158"/>
      <c r="D13" s="174" t="s">
        <v>19</v>
      </c>
      <c r="E13" s="155">
        <f>E14</f>
        <v>39000</v>
      </c>
      <c r="F13" s="155">
        <f>F14</f>
        <v>32221</v>
      </c>
      <c r="G13" s="154">
        <f>F13/E13%</f>
        <v>82.61794871794872</v>
      </c>
    </row>
    <row r="14" spans="1:7" ht="15">
      <c r="A14" s="150"/>
      <c r="B14" s="150" t="s">
        <v>20</v>
      </c>
      <c r="C14" s="151">
        <v>2110</v>
      </c>
      <c r="D14" s="179" t="s">
        <v>333</v>
      </c>
      <c r="E14" s="153">
        <v>39000</v>
      </c>
      <c r="F14" s="153">
        <v>32221</v>
      </c>
      <c r="G14" s="176"/>
    </row>
    <row r="15" spans="1:7" ht="15">
      <c r="A15" s="168" t="s">
        <v>326</v>
      </c>
      <c r="B15" s="168"/>
      <c r="C15" s="158"/>
      <c r="D15" s="177" t="s">
        <v>325</v>
      </c>
      <c r="E15" s="155">
        <f>E16</f>
        <v>1200</v>
      </c>
      <c r="F15" s="155">
        <f>F16</f>
        <v>1200</v>
      </c>
      <c r="G15" s="154">
        <f>F15/E15%</f>
        <v>100</v>
      </c>
    </row>
    <row r="16" spans="1:7" ht="15">
      <c r="A16" s="150"/>
      <c r="B16" s="150" t="s">
        <v>327</v>
      </c>
      <c r="C16" s="151">
        <v>2110</v>
      </c>
      <c r="D16" s="179" t="s">
        <v>328</v>
      </c>
      <c r="E16" s="153">
        <v>1200</v>
      </c>
      <c r="F16" s="153">
        <v>1200</v>
      </c>
      <c r="G16" s="176"/>
    </row>
    <row r="17" spans="1:7" ht="40.5" customHeight="1">
      <c r="A17" s="168" t="s">
        <v>88</v>
      </c>
      <c r="B17" s="168"/>
      <c r="C17" s="158"/>
      <c r="D17" s="174" t="s">
        <v>89</v>
      </c>
      <c r="E17" s="155">
        <f>E18+E19</f>
        <v>14195</v>
      </c>
      <c r="F17" s="155">
        <f>F18+F19</f>
        <v>14195</v>
      </c>
      <c r="G17" s="154">
        <f>F17/E17%</f>
        <v>100.00000000000001</v>
      </c>
    </row>
    <row r="18" spans="1:7" ht="24.75" customHeight="1">
      <c r="A18" s="150"/>
      <c r="B18" s="150" t="s">
        <v>157</v>
      </c>
      <c r="C18" s="151">
        <v>2110</v>
      </c>
      <c r="D18" s="152" t="s">
        <v>158</v>
      </c>
      <c r="E18" s="153">
        <v>3000</v>
      </c>
      <c r="F18" s="153">
        <v>3000</v>
      </c>
      <c r="G18" s="176"/>
    </row>
    <row r="19" spans="1:7" ht="15">
      <c r="A19" s="151"/>
      <c r="B19" s="150" t="s">
        <v>105</v>
      </c>
      <c r="C19" s="151">
        <v>2110</v>
      </c>
      <c r="D19" s="152" t="s">
        <v>36</v>
      </c>
      <c r="E19" s="153">
        <v>11195</v>
      </c>
      <c r="F19" s="153">
        <v>11195</v>
      </c>
      <c r="G19" s="151"/>
    </row>
    <row r="20" spans="1:7" ht="15">
      <c r="A20" s="158">
        <v>755</v>
      </c>
      <c r="B20" s="168"/>
      <c r="C20" s="158"/>
      <c r="D20" s="174" t="s">
        <v>278</v>
      </c>
      <c r="E20" s="155">
        <f>E21</f>
        <v>313020</v>
      </c>
      <c r="F20" s="155">
        <f>F21</f>
        <v>156510</v>
      </c>
      <c r="G20" s="180">
        <f>F20/E20%</f>
        <v>50</v>
      </c>
    </row>
    <row r="21" spans="1:7" ht="15">
      <c r="A21" s="151"/>
      <c r="B21" s="150" t="s">
        <v>279</v>
      </c>
      <c r="C21" s="151">
        <v>2110</v>
      </c>
      <c r="D21" s="152" t="s">
        <v>280</v>
      </c>
      <c r="E21" s="153">
        <v>313020</v>
      </c>
      <c r="F21" s="153">
        <v>156510</v>
      </c>
      <c r="G21" s="151"/>
    </row>
    <row r="22" spans="1:7" ht="15">
      <c r="A22" s="158">
        <v>801</v>
      </c>
      <c r="B22" s="168"/>
      <c r="C22" s="158"/>
      <c r="D22" s="174" t="s">
        <v>34</v>
      </c>
      <c r="E22" s="181">
        <f>E23</f>
        <v>0</v>
      </c>
      <c r="F22" s="155">
        <f>F23</f>
        <v>7304</v>
      </c>
      <c r="G22" s="158">
        <v>0</v>
      </c>
    </row>
    <row r="23" spans="1:7" ht="72" customHeight="1">
      <c r="A23" s="151"/>
      <c r="B23" s="150" t="s">
        <v>413</v>
      </c>
      <c r="C23" s="151">
        <v>2110</v>
      </c>
      <c r="D23" s="152" t="s">
        <v>488</v>
      </c>
      <c r="E23" s="182"/>
      <c r="F23" s="153">
        <v>7304</v>
      </c>
      <c r="G23" s="151"/>
    </row>
    <row r="24" spans="1:7" s="175" customFormat="1" ht="18.75" customHeight="1">
      <c r="A24" s="168" t="s">
        <v>22</v>
      </c>
      <c r="B24" s="168"/>
      <c r="C24" s="158"/>
      <c r="D24" s="177" t="s">
        <v>23</v>
      </c>
      <c r="E24" s="155">
        <f>E25</f>
        <v>6981000</v>
      </c>
      <c r="F24" s="155">
        <f>F25</f>
        <v>2516053</v>
      </c>
      <c r="G24" s="154">
        <f>F24/E24%</f>
        <v>36.04144105429022</v>
      </c>
    </row>
    <row r="25" spans="1:7" ht="61.5" customHeight="1">
      <c r="A25" s="150"/>
      <c r="B25" s="150" t="s">
        <v>24</v>
      </c>
      <c r="C25" s="151">
        <v>2110</v>
      </c>
      <c r="D25" s="152" t="s">
        <v>109</v>
      </c>
      <c r="E25" s="153">
        <v>6981000</v>
      </c>
      <c r="F25" s="153">
        <v>2516053</v>
      </c>
      <c r="G25" s="176"/>
    </row>
    <row r="26" spans="1:7" ht="30" customHeight="1">
      <c r="A26" s="168" t="s">
        <v>90</v>
      </c>
      <c r="B26" s="168"/>
      <c r="C26" s="158"/>
      <c r="D26" s="174" t="s">
        <v>91</v>
      </c>
      <c r="E26" s="155">
        <f>E27</f>
        <v>13290</v>
      </c>
      <c r="F26" s="155">
        <f>F27</f>
        <v>0</v>
      </c>
      <c r="G26" s="154">
        <f>F26/E26%</f>
        <v>0</v>
      </c>
    </row>
    <row r="27" spans="1:7" ht="49.5" customHeight="1">
      <c r="A27" s="150"/>
      <c r="B27" s="150" t="s">
        <v>271</v>
      </c>
      <c r="C27" s="151">
        <v>2110</v>
      </c>
      <c r="D27" s="152" t="s">
        <v>276</v>
      </c>
      <c r="E27" s="153">
        <v>13290</v>
      </c>
      <c r="F27" s="153"/>
      <c r="G27" s="176"/>
    </row>
    <row r="28" spans="1:7" ht="36.75" customHeight="1">
      <c r="A28" s="168" t="s">
        <v>25</v>
      </c>
      <c r="B28" s="168"/>
      <c r="C28" s="158"/>
      <c r="D28" s="174" t="s">
        <v>288</v>
      </c>
      <c r="E28" s="155">
        <f>E29+E30</f>
        <v>106882</v>
      </c>
      <c r="F28" s="155">
        <f>F29+F30</f>
        <v>36382</v>
      </c>
      <c r="G28" s="154">
        <f>F28/E28%</f>
        <v>34.039407945210606</v>
      </c>
    </row>
    <row r="29" spans="1:7" ht="36.75" customHeight="1">
      <c r="A29" s="150"/>
      <c r="B29" s="150" t="s">
        <v>419</v>
      </c>
      <c r="C29" s="151">
        <v>2110</v>
      </c>
      <c r="D29" s="152" t="s">
        <v>420</v>
      </c>
      <c r="E29" s="153">
        <v>11182</v>
      </c>
      <c r="F29" s="153">
        <v>11182</v>
      </c>
      <c r="G29" s="176"/>
    </row>
    <row r="30" spans="1:7" ht="36.75" customHeight="1">
      <c r="A30" s="168"/>
      <c r="B30" s="150" t="s">
        <v>345</v>
      </c>
      <c r="C30" s="151">
        <v>2110</v>
      </c>
      <c r="D30" s="152" t="s">
        <v>36</v>
      </c>
      <c r="E30" s="153">
        <v>95700</v>
      </c>
      <c r="F30" s="153">
        <v>25200</v>
      </c>
      <c r="G30" s="176"/>
    </row>
    <row r="31" spans="1:7" ht="36.75" customHeight="1">
      <c r="A31" s="168" t="s">
        <v>321</v>
      </c>
      <c r="B31" s="150"/>
      <c r="C31" s="158"/>
      <c r="D31" s="174" t="s">
        <v>323</v>
      </c>
      <c r="E31" s="155">
        <f>E32+E33</f>
        <v>1179000</v>
      </c>
      <c r="F31" s="155">
        <f>F32+F33</f>
        <v>655050</v>
      </c>
      <c r="G31" s="154">
        <f>F31/E31%</f>
        <v>55.55979643765903</v>
      </c>
    </row>
    <row r="32" spans="1:7" ht="36.75" customHeight="1">
      <c r="A32" s="168"/>
      <c r="B32" s="150" t="s">
        <v>322</v>
      </c>
      <c r="C32" s="151">
        <v>2110</v>
      </c>
      <c r="D32" s="152" t="s">
        <v>37</v>
      </c>
      <c r="E32" s="153">
        <v>18000</v>
      </c>
      <c r="F32" s="153"/>
      <c r="G32" s="176"/>
    </row>
    <row r="33" spans="1:7" ht="19.5" customHeight="1">
      <c r="A33" s="150"/>
      <c r="B33" s="150" t="s">
        <v>322</v>
      </c>
      <c r="C33" s="151">
        <v>2160</v>
      </c>
      <c r="D33" s="152" t="s">
        <v>37</v>
      </c>
      <c r="E33" s="153">
        <v>1161000</v>
      </c>
      <c r="F33" s="153">
        <v>655050</v>
      </c>
      <c r="G33" s="176"/>
    </row>
    <row r="34" spans="1:7" s="175" customFormat="1" ht="26.25" customHeight="1">
      <c r="A34" s="299" t="s">
        <v>29</v>
      </c>
      <c r="B34" s="300"/>
      <c r="C34" s="300"/>
      <c r="D34" s="300"/>
      <c r="E34" s="155">
        <f>E4+E6+E8+E10+E13+E15+E17+E20+E22+E24+E26+E28+E31</f>
        <v>10089731</v>
      </c>
      <c r="F34" s="155">
        <f>F4+F6+F8+F10+F13+F15+F17+F20+F22+F24+F26+F28+F31</f>
        <v>4097774</v>
      </c>
      <c r="G34" s="154">
        <f>F34/E34%</f>
        <v>40.6133126839556</v>
      </c>
    </row>
    <row r="35" spans="1:7" ht="15">
      <c r="A35" s="184"/>
      <c r="B35" s="184"/>
      <c r="C35" s="185"/>
      <c r="D35" s="186"/>
      <c r="E35" s="187"/>
      <c r="F35" s="187"/>
      <c r="G35" s="188"/>
    </row>
    <row r="67" spans="1:4" ht="15">
      <c r="A67" s="191"/>
      <c r="B67" s="191"/>
      <c r="C67" s="191"/>
      <c r="D67" s="191"/>
    </row>
  </sheetData>
  <sheetProtection/>
  <mergeCells count="3">
    <mergeCell ref="A2:G2"/>
    <mergeCell ref="F1:G1"/>
    <mergeCell ref="A34:D34"/>
  </mergeCells>
  <printOptions/>
  <pageMargins left="0.75" right="0.75" top="1" bottom="1" header="0.5" footer="0.5"/>
  <pageSetup horizontalDpi="600" verticalDpi="600" orientation="portrait" paperSize="9" scale="77" r:id="rId1"/>
  <rowBreaks count="2" manualBreakCount="2">
    <brk id="34" max="6" man="1"/>
    <brk id="3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108"/>
  <sheetViews>
    <sheetView zoomScalePageLayoutView="0" workbookViewId="0" topLeftCell="A1">
      <selection activeCell="Q350" sqref="Q350"/>
    </sheetView>
  </sheetViews>
  <sheetFormatPr defaultColWidth="9.00390625" defaultRowHeight="12.75"/>
  <cols>
    <col min="1" max="1" width="5.875" style="122" bestFit="1" customWidth="1"/>
    <col min="2" max="2" width="9.00390625" style="122" bestFit="1" customWidth="1"/>
    <col min="3" max="3" width="12.625" style="219" customWidth="1"/>
    <col min="4" max="4" width="37.00390625" style="122" customWidth="1"/>
    <col min="5" max="6" width="20.875" style="122" bestFit="1" customWidth="1"/>
    <col min="7" max="7" width="13.375" style="163" bestFit="1" customWidth="1"/>
    <col min="8" max="16384" width="9.125" style="122" customWidth="1"/>
  </cols>
  <sheetData>
    <row r="1" spans="6:7" ht="39" customHeight="1">
      <c r="F1" s="298" t="s">
        <v>203</v>
      </c>
      <c r="G1" s="298"/>
    </row>
    <row r="2" spans="1:7" ht="36.75" customHeight="1">
      <c r="A2" s="297" t="s">
        <v>435</v>
      </c>
      <c r="B2" s="297"/>
      <c r="C2" s="297"/>
      <c r="D2" s="297"/>
      <c r="E2" s="297"/>
      <c r="F2" s="297"/>
      <c r="G2" s="297"/>
    </row>
    <row r="3" spans="1:7" s="134" customFormat="1" ht="28.5" customHeight="1">
      <c r="A3" s="158" t="s">
        <v>1</v>
      </c>
      <c r="B3" s="158" t="s">
        <v>2</v>
      </c>
      <c r="C3" s="149" t="s">
        <v>3</v>
      </c>
      <c r="D3" s="158" t="s">
        <v>4</v>
      </c>
      <c r="E3" s="158" t="s">
        <v>5</v>
      </c>
      <c r="F3" s="158" t="s">
        <v>6</v>
      </c>
      <c r="G3" s="158" t="s">
        <v>7</v>
      </c>
    </row>
    <row r="4" spans="1:7" ht="28.5">
      <c r="A4" s="232">
        <v>600</v>
      </c>
      <c r="B4" s="232">
        <v>60014</v>
      </c>
      <c r="C4" s="232"/>
      <c r="D4" s="214" t="s">
        <v>51</v>
      </c>
      <c r="E4" s="282">
        <f>E5</f>
        <v>0</v>
      </c>
      <c r="F4" s="283">
        <f>F5</f>
        <v>10073</v>
      </c>
      <c r="G4" s="284" t="s">
        <v>240</v>
      </c>
    </row>
    <row r="5" spans="1:7" ht="30.75" customHeight="1">
      <c r="A5" s="168"/>
      <c r="B5" s="168"/>
      <c r="C5" s="198" t="s">
        <v>287</v>
      </c>
      <c r="D5" s="195" t="s">
        <v>125</v>
      </c>
      <c r="E5" s="153"/>
      <c r="F5" s="153">
        <v>10073</v>
      </c>
      <c r="G5" s="220" t="s">
        <v>240</v>
      </c>
    </row>
    <row r="6" spans="1:7" ht="30.75" customHeight="1">
      <c r="A6" s="168" t="s">
        <v>177</v>
      </c>
      <c r="B6" s="168"/>
      <c r="C6" s="168"/>
      <c r="D6" s="174" t="s">
        <v>179</v>
      </c>
      <c r="E6" s="155">
        <f>E7</f>
        <v>0</v>
      </c>
      <c r="F6" s="155">
        <f>F7</f>
        <v>1020</v>
      </c>
      <c r="G6" s="221">
        <v>0</v>
      </c>
    </row>
    <row r="7" spans="1:7" ht="30.75" customHeight="1">
      <c r="A7" s="150"/>
      <c r="B7" s="150" t="s">
        <v>178</v>
      </c>
      <c r="C7" s="150"/>
      <c r="D7" s="152" t="s">
        <v>396</v>
      </c>
      <c r="E7" s="153">
        <f>E8</f>
        <v>0</v>
      </c>
      <c r="F7" s="153">
        <f>F8</f>
        <v>1020</v>
      </c>
      <c r="G7" s="222"/>
    </row>
    <row r="8" spans="1:7" ht="30.75" customHeight="1">
      <c r="A8" s="150"/>
      <c r="B8" s="150"/>
      <c r="C8" s="198" t="s">
        <v>397</v>
      </c>
      <c r="D8" s="195" t="s">
        <v>125</v>
      </c>
      <c r="E8" s="153"/>
      <c r="F8" s="196">
        <v>1020</v>
      </c>
      <c r="G8" s="222"/>
    </row>
    <row r="9" spans="1:7" ht="45" customHeight="1">
      <c r="A9" s="223" t="s">
        <v>10</v>
      </c>
      <c r="B9" s="223" t="s">
        <v>11</v>
      </c>
      <c r="C9" s="224"/>
      <c r="D9" s="214" t="s">
        <v>97</v>
      </c>
      <c r="E9" s="162">
        <f>E10+E11+E12+E13</f>
        <v>12055963</v>
      </c>
      <c r="F9" s="162">
        <f>F10+F11+F12+F13</f>
        <v>1770230</v>
      </c>
      <c r="G9" s="225">
        <f>F9/E9%</f>
        <v>14.683439224224559</v>
      </c>
    </row>
    <row r="10" spans="1:7" ht="56.25" customHeight="1">
      <c r="A10" s="316"/>
      <c r="B10" s="316"/>
      <c r="C10" s="150" t="s">
        <v>156</v>
      </c>
      <c r="D10" s="152" t="s">
        <v>176</v>
      </c>
      <c r="E10" s="153">
        <v>9889468</v>
      </c>
      <c r="F10" s="153">
        <v>701950</v>
      </c>
      <c r="G10" s="220">
        <f>F10/E10%</f>
        <v>7.097955117504805</v>
      </c>
    </row>
    <row r="11" spans="1:7" ht="29.25" customHeight="1">
      <c r="A11" s="288"/>
      <c r="B11" s="290"/>
      <c r="C11" s="198" t="s">
        <v>398</v>
      </c>
      <c r="D11" s="152" t="s">
        <v>125</v>
      </c>
      <c r="E11" s="153"/>
      <c r="F11" s="153">
        <v>5756</v>
      </c>
      <c r="G11" s="220">
        <v>0</v>
      </c>
    </row>
    <row r="12" spans="1:7" ht="108.75" customHeight="1">
      <c r="A12" s="288"/>
      <c r="B12" s="290"/>
      <c r="C12" s="198" t="s">
        <v>243</v>
      </c>
      <c r="D12" s="152" t="s">
        <v>383</v>
      </c>
      <c r="E12" s="153">
        <v>1164495</v>
      </c>
      <c r="F12" s="153">
        <v>33156</v>
      </c>
      <c r="G12" s="220">
        <f>F12/E12%</f>
        <v>2.8472427962335605</v>
      </c>
    </row>
    <row r="13" spans="1:7" ht="70.5" customHeight="1">
      <c r="A13" s="289"/>
      <c r="B13" s="317"/>
      <c r="C13" s="198" t="s">
        <v>238</v>
      </c>
      <c r="D13" s="152" t="s">
        <v>255</v>
      </c>
      <c r="E13" s="153">
        <v>1002000</v>
      </c>
      <c r="F13" s="153">
        <v>1029368</v>
      </c>
      <c r="G13" s="220">
        <f>F13/E13%</f>
        <v>102.7313373253493</v>
      </c>
    </row>
    <row r="14" spans="1:7" s="175" customFormat="1" ht="42.75">
      <c r="A14" s="213" t="s">
        <v>14</v>
      </c>
      <c r="B14" s="213" t="s">
        <v>111</v>
      </c>
      <c r="C14" s="228"/>
      <c r="D14" s="214" t="s">
        <v>290</v>
      </c>
      <c r="E14" s="215">
        <f>E15+E16</f>
        <v>2500000</v>
      </c>
      <c r="F14" s="215">
        <f>F15+F16</f>
        <v>1392716</v>
      </c>
      <c r="G14" s="225">
        <f>F14/E14%</f>
        <v>55.70864</v>
      </c>
    </row>
    <row r="15" spans="1:7" s="175" customFormat="1" ht="30" customHeight="1">
      <c r="A15" s="316"/>
      <c r="B15" s="316"/>
      <c r="C15" s="150" t="s">
        <v>239</v>
      </c>
      <c r="D15" s="152" t="s">
        <v>242</v>
      </c>
      <c r="E15" s="153">
        <v>2500000</v>
      </c>
      <c r="F15" s="153">
        <v>1388273</v>
      </c>
      <c r="G15" s="220">
        <f>F15/E15%</f>
        <v>55.53092</v>
      </c>
    </row>
    <row r="16" spans="1:7" s="175" customFormat="1" ht="31.5" customHeight="1">
      <c r="A16" s="317"/>
      <c r="B16" s="317"/>
      <c r="C16" s="198" t="s">
        <v>436</v>
      </c>
      <c r="D16" s="152" t="s">
        <v>125</v>
      </c>
      <c r="E16" s="153"/>
      <c r="F16" s="153">
        <v>4443</v>
      </c>
      <c r="G16" s="220" t="s">
        <v>240</v>
      </c>
    </row>
    <row r="17" spans="1:7" s="175" customFormat="1" ht="28.5">
      <c r="A17" s="213" t="s">
        <v>14</v>
      </c>
      <c r="B17" s="213" t="s">
        <v>16</v>
      </c>
      <c r="C17" s="229"/>
      <c r="D17" s="214" t="s">
        <v>291</v>
      </c>
      <c r="E17" s="230">
        <f>E18</f>
        <v>0</v>
      </c>
      <c r="F17" s="215">
        <f>F18</f>
        <v>1</v>
      </c>
      <c r="G17" s="225" t="s">
        <v>240</v>
      </c>
    </row>
    <row r="18" spans="1:7" s="175" customFormat="1" ht="60">
      <c r="A18" s="213"/>
      <c r="B18" s="213"/>
      <c r="C18" s="229">
        <v>2360</v>
      </c>
      <c r="D18" s="231" t="s">
        <v>255</v>
      </c>
      <c r="E18" s="230"/>
      <c r="F18" s="230">
        <v>1</v>
      </c>
      <c r="G18" s="220" t="s">
        <v>240</v>
      </c>
    </row>
    <row r="19" spans="1:7" s="175" customFormat="1" ht="28.5">
      <c r="A19" s="213" t="s">
        <v>18</v>
      </c>
      <c r="B19" s="213" t="s">
        <v>52</v>
      </c>
      <c r="C19" s="232"/>
      <c r="D19" s="174" t="s">
        <v>247</v>
      </c>
      <c r="E19" s="215">
        <f>E20+E21</f>
        <v>400000</v>
      </c>
      <c r="F19" s="215">
        <f>F20+F21</f>
        <v>406785</v>
      </c>
      <c r="G19" s="225">
        <f>F19/E19%</f>
        <v>101.69625</v>
      </c>
    </row>
    <row r="20" spans="1:7" s="175" customFormat="1" ht="18" customHeight="1">
      <c r="A20" s="233"/>
      <c r="B20" s="233"/>
      <c r="C20" s="150" t="s">
        <v>106</v>
      </c>
      <c r="D20" s="152" t="s">
        <v>335</v>
      </c>
      <c r="E20" s="153">
        <v>400000</v>
      </c>
      <c r="F20" s="153">
        <v>344171</v>
      </c>
      <c r="G20" s="220" t="s">
        <v>240</v>
      </c>
    </row>
    <row r="21" spans="1:7" s="175" customFormat="1" ht="27.75" customHeight="1">
      <c r="A21" s="234"/>
      <c r="B21" s="226"/>
      <c r="C21" s="198" t="s">
        <v>437</v>
      </c>
      <c r="D21" s="179" t="s">
        <v>125</v>
      </c>
      <c r="E21" s="153"/>
      <c r="F21" s="153">
        <v>62614</v>
      </c>
      <c r="G21" s="220" t="s">
        <v>240</v>
      </c>
    </row>
    <row r="22" spans="1:7" s="175" customFormat="1" ht="35.25" customHeight="1">
      <c r="A22" s="168" t="s">
        <v>18</v>
      </c>
      <c r="B22" s="168" t="s">
        <v>404</v>
      </c>
      <c r="C22" s="168"/>
      <c r="D22" s="174" t="s">
        <v>405</v>
      </c>
      <c r="E22" s="155">
        <f>E23</f>
        <v>0</v>
      </c>
      <c r="F22" s="155">
        <f>F23</f>
        <v>2204</v>
      </c>
      <c r="G22" s="154"/>
    </row>
    <row r="23" spans="1:7" s="175" customFormat="1" ht="22.5" customHeight="1">
      <c r="A23" s="150"/>
      <c r="B23" s="150"/>
      <c r="C23" s="150" t="s">
        <v>106</v>
      </c>
      <c r="D23" s="152" t="s">
        <v>125</v>
      </c>
      <c r="E23" s="153"/>
      <c r="F23" s="153">
        <v>2204</v>
      </c>
      <c r="G23" s="176"/>
    </row>
    <row r="24" spans="1:7" s="175" customFormat="1" ht="22.5" customHeight="1">
      <c r="A24" s="168" t="s">
        <v>18</v>
      </c>
      <c r="B24" s="168" t="s">
        <v>71</v>
      </c>
      <c r="C24" s="168"/>
      <c r="D24" s="174" t="s">
        <v>36</v>
      </c>
      <c r="E24" s="155">
        <f>E25</f>
        <v>0</v>
      </c>
      <c r="F24" s="155">
        <f>F25</f>
        <v>8888</v>
      </c>
      <c r="G24" s="154"/>
    </row>
    <row r="25" spans="1:7" s="175" customFormat="1" ht="22.5" customHeight="1">
      <c r="A25" s="150"/>
      <c r="B25" s="150"/>
      <c r="C25" s="150" t="s">
        <v>126</v>
      </c>
      <c r="D25" s="152" t="s">
        <v>125</v>
      </c>
      <c r="E25" s="153"/>
      <c r="F25" s="84">
        <v>8888</v>
      </c>
      <c r="G25" s="102"/>
    </row>
    <row r="26" spans="1:7" ht="156" customHeight="1">
      <c r="A26" s="177">
        <v>756</v>
      </c>
      <c r="B26" s="168" t="s">
        <v>53</v>
      </c>
      <c r="C26" s="183"/>
      <c r="D26" s="174" t="s">
        <v>395</v>
      </c>
      <c r="E26" s="155">
        <f>E27+E28+E29+E30+E31</f>
        <v>5910000</v>
      </c>
      <c r="F26" s="155">
        <f>F27+F28+F29+F30+F31</f>
        <v>3997386</v>
      </c>
      <c r="G26" s="225">
        <f>F26/E26%</f>
        <v>67.63766497461928</v>
      </c>
    </row>
    <row r="27" spans="1:7" s="175" customFormat="1" ht="36.75" customHeight="1">
      <c r="A27" s="177"/>
      <c r="B27" s="173"/>
      <c r="C27" s="150" t="s">
        <v>119</v>
      </c>
      <c r="D27" s="152" t="s">
        <v>120</v>
      </c>
      <c r="E27" s="153">
        <v>3900000</v>
      </c>
      <c r="F27" s="153">
        <v>2119161</v>
      </c>
      <c r="G27" s="220">
        <f>F27/E27%</f>
        <v>54.33746153846154</v>
      </c>
    </row>
    <row r="28" spans="1:7" ht="60" customHeight="1">
      <c r="A28" s="177"/>
      <c r="B28" s="173"/>
      <c r="C28" s="150" t="s">
        <v>160</v>
      </c>
      <c r="D28" s="152" t="s">
        <v>161</v>
      </c>
      <c r="E28" s="153">
        <v>1500000</v>
      </c>
      <c r="F28" s="153">
        <v>1587207</v>
      </c>
      <c r="G28" s="220">
        <f aca="true" t="shared" si="0" ref="G28:G34">F28/E28%</f>
        <v>105.8138</v>
      </c>
    </row>
    <row r="29" spans="1:7" ht="27" customHeight="1">
      <c r="A29" s="177"/>
      <c r="B29" s="173"/>
      <c r="C29" s="198" t="s">
        <v>438</v>
      </c>
      <c r="D29" s="152" t="s">
        <v>125</v>
      </c>
      <c r="E29" s="153"/>
      <c r="F29" s="153">
        <v>4819</v>
      </c>
      <c r="G29" s="220"/>
    </row>
    <row r="30" spans="1:7" ht="36.75" customHeight="1">
      <c r="A30" s="177"/>
      <c r="B30" s="173"/>
      <c r="C30" s="150" t="s">
        <v>282</v>
      </c>
      <c r="D30" s="152" t="s">
        <v>283</v>
      </c>
      <c r="E30" s="153">
        <v>400000</v>
      </c>
      <c r="F30" s="153">
        <v>209962</v>
      </c>
      <c r="G30" s="220">
        <f t="shared" si="0"/>
        <v>52.4905</v>
      </c>
    </row>
    <row r="31" spans="1:7" ht="27.75" customHeight="1">
      <c r="A31" s="168"/>
      <c r="B31" s="168"/>
      <c r="C31" s="150" t="s">
        <v>239</v>
      </c>
      <c r="D31" s="152" t="s">
        <v>242</v>
      </c>
      <c r="E31" s="153">
        <v>110000</v>
      </c>
      <c r="F31" s="153">
        <v>76237</v>
      </c>
      <c r="G31" s="220">
        <f t="shared" si="0"/>
        <v>69.30636363636364</v>
      </c>
    </row>
    <row r="32" spans="1:7" ht="71.25">
      <c r="A32" s="168" t="s">
        <v>43</v>
      </c>
      <c r="B32" s="168" t="s">
        <v>64</v>
      </c>
      <c r="C32" s="183"/>
      <c r="D32" s="174" t="s">
        <v>248</v>
      </c>
      <c r="E32" s="155">
        <f>E33+E34</f>
        <v>60047697</v>
      </c>
      <c r="F32" s="155">
        <f>F33+F34</f>
        <v>29389694</v>
      </c>
      <c r="G32" s="154">
        <f t="shared" si="0"/>
        <v>48.94391536781169</v>
      </c>
    </row>
    <row r="33" spans="1:7" ht="23.25" customHeight="1">
      <c r="A33" s="315"/>
      <c r="B33" s="315"/>
      <c r="C33" s="198" t="s">
        <v>121</v>
      </c>
      <c r="D33" s="152" t="s">
        <v>123</v>
      </c>
      <c r="E33" s="153">
        <v>57047697</v>
      </c>
      <c r="F33" s="153">
        <v>27511497</v>
      </c>
      <c r="G33" s="176">
        <f t="shared" si="0"/>
        <v>48.22542967860736</v>
      </c>
    </row>
    <row r="34" spans="1:7" ht="24.75" customHeight="1">
      <c r="A34" s="315"/>
      <c r="B34" s="315"/>
      <c r="C34" s="198" t="s">
        <v>122</v>
      </c>
      <c r="D34" s="152" t="s">
        <v>124</v>
      </c>
      <c r="E34" s="153">
        <v>3000000</v>
      </c>
      <c r="F34" s="153">
        <v>1878197</v>
      </c>
      <c r="G34" s="176">
        <f t="shared" si="0"/>
        <v>62.606566666666666</v>
      </c>
    </row>
    <row r="35" spans="1:7" ht="36" customHeight="1">
      <c r="A35" s="168" t="s">
        <v>43</v>
      </c>
      <c r="B35" s="168" t="s">
        <v>336</v>
      </c>
      <c r="C35" s="168"/>
      <c r="D35" s="174" t="s">
        <v>337</v>
      </c>
      <c r="E35" s="155">
        <f>E36</f>
        <v>0</v>
      </c>
      <c r="F35" s="155">
        <f>F36</f>
        <v>53638</v>
      </c>
      <c r="G35" s="154" t="s">
        <v>240</v>
      </c>
    </row>
    <row r="36" spans="1:7" ht="24.75" customHeight="1">
      <c r="A36" s="168"/>
      <c r="B36" s="168"/>
      <c r="C36" s="150" t="s">
        <v>126</v>
      </c>
      <c r="D36" s="152" t="s">
        <v>246</v>
      </c>
      <c r="E36" s="153"/>
      <c r="F36" s="153">
        <v>53638</v>
      </c>
      <c r="G36" s="176" t="s">
        <v>240</v>
      </c>
    </row>
    <row r="37" spans="1:7" ht="28.5">
      <c r="A37" s="168" t="s">
        <v>33</v>
      </c>
      <c r="B37" s="168" t="s">
        <v>72</v>
      </c>
      <c r="C37" s="198"/>
      <c r="D37" s="200" t="s">
        <v>249</v>
      </c>
      <c r="E37" s="155">
        <f>E38</f>
        <v>0</v>
      </c>
      <c r="F37" s="155">
        <f>F38</f>
        <v>48866</v>
      </c>
      <c r="G37" s="176" t="s">
        <v>240</v>
      </c>
    </row>
    <row r="38" spans="1:7" s="175" customFormat="1" ht="26.25" customHeight="1">
      <c r="A38" s="168"/>
      <c r="B38" s="168"/>
      <c r="C38" s="198" t="s">
        <v>338</v>
      </c>
      <c r="D38" s="195" t="s">
        <v>246</v>
      </c>
      <c r="E38" s="153"/>
      <c r="F38" s="153">
        <v>48866</v>
      </c>
      <c r="G38" s="176" t="s">
        <v>240</v>
      </c>
    </row>
    <row r="39" spans="1:7" s="175" customFormat="1" ht="36.75" customHeight="1">
      <c r="A39" s="168" t="s">
        <v>33</v>
      </c>
      <c r="B39" s="168" t="s">
        <v>73</v>
      </c>
      <c r="C39" s="168"/>
      <c r="D39" s="174" t="s">
        <v>349</v>
      </c>
      <c r="E39" s="155">
        <f>E40</f>
        <v>0</v>
      </c>
      <c r="F39" s="155">
        <f>F40</f>
        <v>8633</v>
      </c>
      <c r="G39" s="176" t="s">
        <v>240</v>
      </c>
    </row>
    <row r="40" spans="1:7" s="175" customFormat="1" ht="26.25" customHeight="1">
      <c r="A40" s="168"/>
      <c r="B40" s="150"/>
      <c r="C40" s="150" t="s">
        <v>338</v>
      </c>
      <c r="D40" s="152" t="s">
        <v>125</v>
      </c>
      <c r="E40" s="153"/>
      <c r="F40" s="153">
        <v>8633</v>
      </c>
      <c r="G40" s="176"/>
    </row>
    <row r="41" spans="1:7" ht="28.5">
      <c r="A41" s="168" t="s">
        <v>33</v>
      </c>
      <c r="B41" s="168" t="s">
        <v>408</v>
      </c>
      <c r="C41" s="198"/>
      <c r="D41" s="174" t="s">
        <v>439</v>
      </c>
      <c r="E41" s="155">
        <f>E42+E43</f>
        <v>0</v>
      </c>
      <c r="F41" s="155">
        <f>F42+F43</f>
        <v>1006056</v>
      </c>
      <c r="G41" s="176" t="s">
        <v>240</v>
      </c>
    </row>
    <row r="42" spans="1:7" ht="26.25" customHeight="1">
      <c r="A42" s="168"/>
      <c r="B42" s="168"/>
      <c r="C42" s="198" t="s">
        <v>339</v>
      </c>
      <c r="D42" s="152" t="s">
        <v>246</v>
      </c>
      <c r="E42" s="153"/>
      <c r="F42" s="153">
        <v>21551</v>
      </c>
      <c r="G42" s="176" t="s">
        <v>240</v>
      </c>
    </row>
    <row r="43" spans="1:7" ht="54" customHeight="1">
      <c r="A43" s="168"/>
      <c r="B43" s="168"/>
      <c r="C43" s="198" t="s">
        <v>340</v>
      </c>
      <c r="D43" s="152" t="s">
        <v>341</v>
      </c>
      <c r="E43" s="153"/>
      <c r="F43" s="153">
        <v>984505</v>
      </c>
      <c r="G43" s="176"/>
    </row>
    <row r="44" spans="1:7" ht="28.5">
      <c r="A44" s="168" t="s">
        <v>33</v>
      </c>
      <c r="B44" s="168" t="s">
        <v>54</v>
      </c>
      <c r="C44" s="183"/>
      <c r="D44" s="174" t="s">
        <v>110</v>
      </c>
      <c r="E44" s="155">
        <f>E45</f>
        <v>0</v>
      </c>
      <c r="F44" s="155">
        <f>F45</f>
        <v>10465</v>
      </c>
      <c r="G44" s="176" t="s">
        <v>240</v>
      </c>
    </row>
    <row r="45" spans="1:7" ht="20.25" customHeight="1">
      <c r="A45" s="168"/>
      <c r="B45" s="168"/>
      <c r="C45" s="198" t="s">
        <v>412</v>
      </c>
      <c r="D45" s="152" t="s">
        <v>246</v>
      </c>
      <c r="E45" s="153"/>
      <c r="F45" s="153">
        <v>10465</v>
      </c>
      <c r="G45" s="176" t="s">
        <v>240</v>
      </c>
    </row>
    <row r="46" spans="1:7" ht="27.75" customHeight="1">
      <c r="A46" s="168" t="s">
        <v>33</v>
      </c>
      <c r="B46" s="168" t="s">
        <v>35</v>
      </c>
      <c r="C46" s="183"/>
      <c r="D46" s="174" t="s">
        <v>440</v>
      </c>
      <c r="E46" s="155">
        <f>E47</f>
        <v>0</v>
      </c>
      <c r="F46" s="155">
        <f>F47</f>
        <v>30</v>
      </c>
      <c r="G46" s="154"/>
    </row>
    <row r="47" spans="1:7" ht="20.25" customHeight="1">
      <c r="A47" s="168"/>
      <c r="B47" s="168"/>
      <c r="C47" s="198" t="s">
        <v>106</v>
      </c>
      <c r="D47" s="152"/>
      <c r="E47" s="153"/>
      <c r="F47" s="153">
        <v>30</v>
      </c>
      <c r="G47" s="176"/>
    </row>
    <row r="48" spans="1:7" ht="28.5">
      <c r="A48" s="168" t="s">
        <v>90</v>
      </c>
      <c r="B48" s="168" t="s">
        <v>94</v>
      </c>
      <c r="C48" s="198"/>
      <c r="D48" s="174" t="s">
        <v>108</v>
      </c>
      <c r="E48" s="155">
        <f>E49</f>
        <v>0</v>
      </c>
      <c r="F48" s="155">
        <f>F49</f>
        <v>2299</v>
      </c>
      <c r="G48" s="176" t="s">
        <v>240</v>
      </c>
    </row>
    <row r="49" spans="1:7" ht="36.75" customHeight="1">
      <c r="A49" s="168"/>
      <c r="B49" s="168"/>
      <c r="C49" s="198" t="s">
        <v>287</v>
      </c>
      <c r="D49" s="152" t="s">
        <v>246</v>
      </c>
      <c r="E49" s="153"/>
      <c r="F49" s="153">
        <v>2299</v>
      </c>
      <c r="G49" s="176" t="s">
        <v>240</v>
      </c>
    </row>
    <row r="50" spans="1:7" ht="68.25" customHeight="1">
      <c r="A50" s="168" t="s">
        <v>90</v>
      </c>
      <c r="B50" s="168" t="s">
        <v>114</v>
      </c>
      <c r="C50" s="183"/>
      <c r="D50" s="174" t="s">
        <v>441</v>
      </c>
      <c r="E50" s="155">
        <f>E51</f>
        <v>0</v>
      </c>
      <c r="F50" s="155">
        <f>F51</f>
        <v>15675</v>
      </c>
      <c r="G50" s="154"/>
    </row>
    <row r="51" spans="1:7" ht="30.75" customHeight="1">
      <c r="A51" s="168"/>
      <c r="B51" s="168"/>
      <c r="C51" s="198" t="s">
        <v>331</v>
      </c>
      <c r="D51" s="152" t="s">
        <v>246</v>
      </c>
      <c r="E51" s="153"/>
      <c r="F51" s="153">
        <v>15675</v>
      </c>
      <c r="G51" s="176"/>
    </row>
    <row r="52" spans="1:7" ht="28.5">
      <c r="A52" s="168" t="s">
        <v>25</v>
      </c>
      <c r="B52" s="168" t="s">
        <v>273</v>
      </c>
      <c r="C52" s="198"/>
      <c r="D52" s="174" t="s">
        <v>274</v>
      </c>
      <c r="E52" s="155">
        <f>E53</f>
        <v>0</v>
      </c>
      <c r="F52" s="155">
        <f>F53</f>
        <v>10932</v>
      </c>
      <c r="G52" s="176" t="s">
        <v>240</v>
      </c>
    </row>
    <row r="53" spans="1:7" ht="32.25" customHeight="1">
      <c r="A53" s="168"/>
      <c r="B53" s="168"/>
      <c r="C53" s="198" t="s">
        <v>126</v>
      </c>
      <c r="D53" s="152" t="s">
        <v>246</v>
      </c>
      <c r="E53" s="153"/>
      <c r="F53" s="153">
        <v>10932</v>
      </c>
      <c r="G53" s="176" t="s">
        <v>240</v>
      </c>
    </row>
    <row r="54" spans="1:7" ht="42.75">
      <c r="A54" s="168" t="s">
        <v>38</v>
      </c>
      <c r="B54" s="168" t="s">
        <v>55</v>
      </c>
      <c r="C54" s="198"/>
      <c r="D54" s="174" t="s">
        <v>56</v>
      </c>
      <c r="E54" s="155">
        <f>E55</f>
        <v>0</v>
      </c>
      <c r="F54" s="155">
        <f>F55</f>
        <v>93415</v>
      </c>
      <c r="G54" s="176" t="s">
        <v>240</v>
      </c>
    </row>
    <row r="55" spans="1:7" ht="15">
      <c r="A55" s="168"/>
      <c r="B55" s="168"/>
      <c r="C55" s="198" t="s">
        <v>421</v>
      </c>
      <c r="D55" s="152" t="s">
        <v>125</v>
      </c>
      <c r="E55" s="153"/>
      <c r="F55" s="153">
        <v>93415</v>
      </c>
      <c r="G55" s="176" t="s">
        <v>240</v>
      </c>
    </row>
    <row r="56" spans="1:7" ht="57">
      <c r="A56" s="168" t="s">
        <v>38</v>
      </c>
      <c r="B56" s="168" t="s">
        <v>57</v>
      </c>
      <c r="C56" s="183"/>
      <c r="D56" s="174" t="s">
        <v>159</v>
      </c>
      <c r="E56" s="155">
        <f>E57</f>
        <v>0</v>
      </c>
      <c r="F56" s="155">
        <f>F57</f>
        <v>1620</v>
      </c>
      <c r="G56" s="176" t="s">
        <v>240</v>
      </c>
    </row>
    <row r="57" spans="1:7" ht="15">
      <c r="A57" s="168"/>
      <c r="B57" s="168"/>
      <c r="C57" s="198" t="s">
        <v>287</v>
      </c>
      <c r="D57" s="152" t="s">
        <v>125</v>
      </c>
      <c r="E57" s="153"/>
      <c r="F57" s="153">
        <v>1620</v>
      </c>
      <c r="G57" s="176" t="s">
        <v>240</v>
      </c>
    </row>
    <row r="58" spans="1:7" ht="28.5">
      <c r="A58" s="168" t="s">
        <v>38</v>
      </c>
      <c r="B58" s="168" t="s">
        <v>77</v>
      </c>
      <c r="C58" s="198"/>
      <c r="D58" s="235" t="s">
        <v>250</v>
      </c>
      <c r="E58" s="155">
        <f>E59+E60</f>
        <v>0</v>
      </c>
      <c r="F58" s="155">
        <f>F59+F60</f>
        <v>20229</v>
      </c>
      <c r="G58" s="176" t="s">
        <v>240</v>
      </c>
    </row>
    <row r="59" spans="1:7" ht="15">
      <c r="A59" s="168"/>
      <c r="B59" s="168"/>
      <c r="C59" s="198" t="s">
        <v>287</v>
      </c>
      <c r="D59" s="236" t="s">
        <v>125</v>
      </c>
      <c r="E59" s="153"/>
      <c r="F59" s="153">
        <v>20151</v>
      </c>
      <c r="G59" s="176"/>
    </row>
    <row r="60" spans="1:7" ht="45">
      <c r="A60" s="168"/>
      <c r="B60" s="168"/>
      <c r="C60" s="198" t="s">
        <v>340</v>
      </c>
      <c r="D60" s="152" t="s">
        <v>341</v>
      </c>
      <c r="E60" s="153"/>
      <c r="F60" s="153">
        <v>78</v>
      </c>
      <c r="G60" s="176" t="s">
        <v>240</v>
      </c>
    </row>
    <row r="61" spans="1:7" ht="28.5">
      <c r="A61" s="168" t="s">
        <v>38</v>
      </c>
      <c r="B61" s="168" t="s">
        <v>95</v>
      </c>
      <c r="C61" s="198"/>
      <c r="D61" s="235" t="s">
        <v>96</v>
      </c>
      <c r="E61" s="155">
        <f>E62</f>
        <v>0</v>
      </c>
      <c r="F61" s="155">
        <f>F62</f>
        <v>28205</v>
      </c>
      <c r="G61" s="176" t="s">
        <v>240</v>
      </c>
    </row>
    <row r="62" spans="1:7" ht="20.25" customHeight="1">
      <c r="A62" s="168"/>
      <c r="B62" s="168"/>
      <c r="C62" s="198" t="s">
        <v>422</v>
      </c>
      <c r="D62" s="152" t="s">
        <v>125</v>
      </c>
      <c r="E62" s="153"/>
      <c r="F62" s="153">
        <v>28205</v>
      </c>
      <c r="G62" s="176" t="s">
        <v>240</v>
      </c>
    </row>
    <row r="63" spans="1:7" ht="36.75" customHeight="1">
      <c r="A63" s="168" t="s">
        <v>321</v>
      </c>
      <c r="B63" s="168" t="s">
        <v>322</v>
      </c>
      <c r="C63" s="183"/>
      <c r="D63" s="174" t="s">
        <v>350</v>
      </c>
      <c r="E63" s="155">
        <f>E64</f>
        <v>0</v>
      </c>
      <c r="F63" s="155">
        <f>F64</f>
        <v>21117</v>
      </c>
      <c r="G63" s="154"/>
    </row>
    <row r="64" spans="1:7" ht="36.75" customHeight="1">
      <c r="A64" s="168"/>
      <c r="B64" s="168"/>
      <c r="C64" s="198" t="s">
        <v>334</v>
      </c>
      <c r="D64" s="152" t="s">
        <v>125</v>
      </c>
      <c r="E64" s="153"/>
      <c r="F64" s="153">
        <v>21117</v>
      </c>
      <c r="G64" s="176"/>
    </row>
    <row r="65" spans="1:7" ht="48.75" customHeight="1">
      <c r="A65" s="168" t="s">
        <v>321</v>
      </c>
      <c r="B65" s="168" t="s">
        <v>347</v>
      </c>
      <c r="C65" s="183"/>
      <c r="D65" s="174" t="s">
        <v>351</v>
      </c>
      <c r="E65" s="155">
        <f>E66</f>
        <v>0</v>
      </c>
      <c r="F65" s="155">
        <f>F66</f>
        <v>2831</v>
      </c>
      <c r="G65" s="154"/>
    </row>
    <row r="66" spans="1:7" ht="20.25" customHeight="1">
      <c r="A66" s="168"/>
      <c r="B66" s="168"/>
      <c r="C66" s="198" t="s">
        <v>334</v>
      </c>
      <c r="D66" s="152" t="s">
        <v>125</v>
      </c>
      <c r="E66" s="153"/>
      <c r="F66" s="153">
        <v>2831</v>
      </c>
      <c r="G66" s="176"/>
    </row>
    <row r="67" spans="1:7" ht="71.25">
      <c r="A67" s="168" t="s">
        <v>184</v>
      </c>
      <c r="B67" s="168" t="s">
        <v>185</v>
      </c>
      <c r="C67" s="198"/>
      <c r="D67" s="235" t="s">
        <v>251</v>
      </c>
      <c r="E67" s="155">
        <f>E68+E69+E70+E71</f>
        <v>520000</v>
      </c>
      <c r="F67" s="155">
        <f>F68+F69+F70+F71</f>
        <v>488799</v>
      </c>
      <c r="G67" s="154">
        <f>F67/E67%</f>
        <v>93.9998076923077</v>
      </c>
    </row>
    <row r="68" spans="1:7" ht="47.25" customHeight="1">
      <c r="A68" s="226"/>
      <c r="B68" s="168"/>
      <c r="C68" s="198" t="s">
        <v>241</v>
      </c>
      <c r="D68" s="152" t="s">
        <v>425</v>
      </c>
      <c r="E68" s="153">
        <v>1000</v>
      </c>
      <c r="F68" s="153"/>
      <c r="G68" s="176">
        <f>F68/E68%</f>
        <v>0</v>
      </c>
    </row>
    <row r="69" spans="1:7" ht="53.25" customHeight="1">
      <c r="A69" s="226"/>
      <c r="B69" s="168"/>
      <c r="C69" s="198" t="s">
        <v>423</v>
      </c>
      <c r="D69" s="152" t="s">
        <v>424</v>
      </c>
      <c r="E69" s="153">
        <v>9000</v>
      </c>
      <c r="F69" s="153"/>
      <c r="G69" s="176"/>
    </row>
    <row r="70" spans="1:7" ht="30">
      <c r="A70" s="226"/>
      <c r="B70" s="168"/>
      <c r="C70" s="198" t="s">
        <v>239</v>
      </c>
      <c r="D70" s="152" t="s">
        <v>252</v>
      </c>
      <c r="E70" s="153">
        <v>510000</v>
      </c>
      <c r="F70" s="153">
        <v>485061</v>
      </c>
      <c r="G70" s="176">
        <f>F70/E70%</f>
        <v>95.11</v>
      </c>
    </row>
    <row r="71" spans="1:7" ht="15">
      <c r="A71" s="168"/>
      <c r="B71" s="168"/>
      <c r="C71" s="198" t="s">
        <v>106</v>
      </c>
      <c r="D71" s="152" t="s">
        <v>246</v>
      </c>
      <c r="E71" s="153"/>
      <c r="F71" s="153">
        <v>3738</v>
      </c>
      <c r="G71" s="176" t="s">
        <v>240</v>
      </c>
    </row>
    <row r="72" spans="1:7" ht="57">
      <c r="A72" s="168" t="s">
        <v>84</v>
      </c>
      <c r="B72" s="168" t="s">
        <v>102</v>
      </c>
      <c r="C72" s="183"/>
      <c r="D72" s="235" t="s">
        <v>253</v>
      </c>
      <c r="E72" s="155">
        <f>E73</f>
        <v>0</v>
      </c>
      <c r="F72" s="155">
        <f>F73</f>
        <v>2020</v>
      </c>
      <c r="G72" s="176" t="s">
        <v>240</v>
      </c>
    </row>
    <row r="73" spans="1:7" ht="15">
      <c r="A73" s="168"/>
      <c r="B73" s="168"/>
      <c r="C73" s="198" t="s">
        <v>331</v>
      </c>
      <c r="D73" s="236" t="s">
        <v>246</v>
      </c>
      <c r="E73" s="153"/>
      <c r="F73" s="153">
        <v>2020</v>
      </c>
      <c r="G73" s="176" t="s">
        <v>240</v>
      </c>
    </row>
    <row r="74" spans="1:7" ht="28.5">
      <c r="A74" s="168" t="s">
        <v>85</v>
      </c>
      <c r="B74" s="168" t="s">
        <v>136</v>
      </c>
      <c r="C74" s="183"/>
      <c r="D74" s="235" t="s">
        <v>254</v>
      </c>
      <c r="E74" s="155">
        <f>E75+E76</f>
        <v>367000</v>
      </c>
      <c r="F74" s="155">
        <f>F75+F76</f>
        <v>139239</v>
      </c>
      <c r="G74" s="154">
        <f>F74/E74%</f>
        <v>37.93978201634877</v>
      </c>
    </row>
    <row r="75" spans="1:7" ht="90">
      <c r="A75" s="150"/>
      <c r="B75" s="150"/>
      <c r="C75" s="198" t="s">
        <v>243</v>
      </c>
      <c r="D75" s="152" t="s">
        <v>244</v>
      </c>
      <c r="E75" s="153">
        <v>367000</v>
      </c>
      <c r="F75" s="153">
        <v>117769</v>
      </c>
      <c r="G75" s="176">
        <f>F75/E75%</f>
        <v>32.089645776566755</v>
      </c>
    </row>
    <row r="76" spans="1:7" ht="15">
      <c r="A76" s="173"/>
      <c r="B76" s="173"/>
      <c r="C76" s="237" t="s">
        <v>287</v>
      </c>
      <c r="D76" s="237" t="s">
        <v>246</v>
      </c>
      <c r="E76" s="153"/>
      <c r="F76" s="153">
        <v>21470</v>
      </c>
      <c r="G76" s="176" t="s">
        <v>240</v>
      </c>
    </row>
    <row r="77" spans="1:7" ht="15">
      <c r="A77" s="173" t="s">
        <v>85</v>
      </c>
      <c r="B77" s="168" t="s">
        <v>104</v>
      </c>
      <c r="C77" s="183"/>
      <c r="D77" s="174" t="s">
        <v>427</v>
      </c>
      <c r="E77" s="155">
        <f>E78</f>
        <v>0</v>
      </c>
      <c r="F77" s="155">
        <f>F78</f>
        <v>3222</v>
      </c>
      <c r="G77" s="216"/>
    </row>
    <row r="78" spans="1:7" ht="15">
      <c r="A78" s="278"/>
      <c r="B78" s="279"/>
      <c r="C78" s="246" t="s">
        <v>331</v>
      </c>
      <c r="D78" s="247" t="s">
        <v>125</v>
      </c>
      <c r="E78" s="280"/>
      <c r="F78" s="280">
        <v>3222</v>
      </c>
      <c r="G78" s="281"/>
    </row>
    <row r="79" spans="1:7" ht="27" customHeight="1">
      <c r="A79" s="299" t="s">
        <v>29</v>
      </c>
      <c r="B79" s="300"/>
      <c r="C79" s="300"/>
      <c r="D79" s="300"/>
      <c r="E79" s="155">
        <f>E4+E6+E9+E14+E17+E19+E22+E24+E26+E32+E35+E37+E39+E41+E44+E46+E48+E50+E52+E54+E56+E58+E61+E63+E65+E67+E72+E74+E77</f>
        <v>81800660</v>
      </c>
      <c r="F79" s="155">
        <f>F4+F6+F9+F14+F17+F19+F22+F24+F26+F32+F35+F37+F39+F41+F44+F46+F48+F50+F52+F54+F56+F58+F61+F63+F65+F67+F72+F74+F77</f>
        <v>38936288</v>
      </c>
      <c r="G79" s="154">
        <f>F79/E79%</f>
        <v>47.59899003259876</v>
      </c>
    </row>
    <row r="82" spans="2:7" ht="15">
      <c r="B82" s="239"/>
      <c r="C82" s="241"/>
      <c r="D82" s="239"/>
      <c r="E82" s="239"/>
      <c r="F82" s="239"/>
      <c r="G82" s="240"/>
    </row>
    <row r="83" spans="2:7" ht="15">
      <c r="B83" s="239"/>
      <c r="C83" s="241"/>
      <c r="D83" s="239"/>
      <c r="E83" s="239"/>
      <c r="F83" s="239"/>
      <c r="G83" s="240"/>
    </row>
    <row r="84" spans="2:7" ht="15">
      <c r="B84" s="239"/>
      <c r="C84" s="242"/>
      <c r="D84" s="239"/>
      <c r="E84" s="239"/>
      <c r="F84" s="239"/>
      <c r="G84" s="240"/>
    </row>
    <row r="85" spans="2:7" ht="15">
      <c r="B85" s="239"/>
      <c r="C85" s="242"/>
      <c r="D85" s="239"/>
      <c r="E85" s="239"/>
      <c r="F85" s="239"/>
      <c r="G85" s="240"/>
    </row>
    <row r="86" spans="2:7" ht="15">
      <c r="B86" s="239"/>
      <c r="C86" s="242"/>
      <c r="D86" s="239"/>
      <c r="E86" s="239"/>
      <c r="F86" s="239"/>
      <c r="G86" s="240"/>
    </row>
    <row r="87" spans="2:7" ht="15">
      <c r="B87" s="239"/>
      <c r="C87" s="242"/>
      <c r="D87" s="239"/>
      <c r="E87" s="239"/>
      <c r="F87" s="239"/>
      <c r="G87" s="240"/>
    </row>
    <row r="88" spans="2:7" ht="15">
      <c r="B88" s="239"/>
      <c r="C88" s="242"/>
      <c r="D88" s="239"/>
      <c r="E88" s="239"/>
      <c r="F88" s="239"/>
      <c r="G88" s="240"/>
    </row>
    <row r="89" spans="2:7" ht="15">
      <c r="B89" s="239"/>
      <c r="C89" s="242"/>
      <c r="D89" s="239"/>
      <c r="E89" s="239"/>
      <c r="F89" s="239"/>
      <c r="G89" s="240"/>
    </row>
    <row r="90" spans="2:7" ht="15">
      <c r="B90" s="239"/>
      <c r="C90" s="242"/>
      <c r="D90" s="239"/>
      <c r="E90" s="239"/>
      <c r="F90" s="239"/>
      <c r="G90" s="240"/>
    </row>
    <row r="91" spans="2:7" ht="15">
      <c r="B91" s="239"/>
      <c r="C91" s="242"/>
      <c r="D91" s="239"/>
      <c r="E91" s="239"/>
      <c r="F91" s="239"/>
      <c r="G91" s="240"/>
    </row>
    <row r="92" spans="2:7" ht="15">
      <c r="B92" s="239"/>
      <c r="C92" s="242"/>
      <c r="D92" s="239"/>
      <c r="E92" s="239"/>
      <c r="F92" s="239"/>
      <c r="G92" s="240"/>
    </row>
    <row r="93" spans="2:7" ht="15">
      <c r="B93" s="239"/>
      <c r="C93" s="242"/>
      <c r="D93" s="239"/>
      <c r="E93" s="239"/>
      <c r="F93" s="239"/>
      <c r="G93" s="240"/>
    </row>
    <row r="94" spans="2:7" ht="15">
      <c r="B94" s="239"/>
      <c r="C94" s="242"/>
      <c r="D94" s="239"/>
      <c r="E94" s="239"/>
      <c r="F94" s="239"/>
      <c r="G94" s="240"/>
    </row>
    <row r="95" spans="2:7" ht="15">
      <c r="B95" s="239"/>
      <c r="C95" s="242"/>
      <c r="D95" s="239"/>
      <c r="E95" s="239"/>
      <c r="F95" s="239"/>
      <c r="G95" s="240"/>
    </row>
    <row r="96" spans="2:7" ht="15">
      <c r="B96" s="239"/>
      <c r="C96" s="242"/>
      <c r="D96" s="239"/>
      <c r="E96" s="239"/>
      <c r="F96" s="239"/>
      <c r="G96" s="240"/>
    </row>
    <row r="97" spans="2:7" ht="15">
      <c r="B97" s="239"/>
      <c r="C97" s="242"/>
      <c r="D97" s="239"/>
      <c r="E97" s="239"/>
      <c r="F97" s="239"/>
      <c r="G97" s="240"/>
    </row>
    <row r="98" spans="2:7" ht="15">
      <c r="B98" s="239"/>
      <c r="C98" s="242"/>
      <c r="D98" s="239"/>
      <c r="E98" s="239"/>
      <c r="F98" s="239"/>
      <c r="G98" s="240"/>
    </row>
    <row r="99" spans="2:7" ht="15">
      <c r="B99" s="239"/>
      <c r="C99" s="242"/>
      <c r="D99" s="239"/>
      <c r="E99" s="239"/>
      <c r="F99" s="239"/>
      <c r="G99" s="240"/>
    </row>
    <row r="100" spans="2:7" ht="15">
      <c r="B100" s="239"/>
      <c r="C100" s="242"/>
      <c r="D100" s="239"/>
      <c r="E100" s="239"/>
      <c r="F100" s="239"/>
      <c r="G100" s="240"/>
    </row>
    <row r="101" spans="2:7" ht="15">
      <c r="B101" s="239"/>
      <c r="C101" s="242"/>
      <c r="D101" s="239"/>
      <c r="E101" s="239"/>
      <c r="F101" s="239"/>
      <c r="G101" s="240"/>
    </row>
    <row r="102" spans="2:7" ht="15">
      <c r="B102" s="239"/>
      <c r="C102" s="242"/>
      <c r="D102" s="239"/>
      <c r="E102" s="239"/>
      <c r="F102" s="239"/>
      <c r="G102" s="240"/>
    </row>
    <row r="103" spans="2:7" ht="15">
      <c r="B103" s="239"/>
      <c r="C103" s="242"/>
      <c r="D103" s="239"/>
      <c r="E103" s="239"/>
      <c r="F103" s="239"/>
      <c r="G103" s="240"/>
    </row>
    <row r="104" spans="2:7" ht="15">
      <c r="B104" s="239"/>
      <c r="C104" s="242"/>
      <c r="D104" s="239"/>
      <c r="E104" s="239"/>
      <c r="F104" s="239"/>
      <c r="G104" s="240"/>
    </row>
    <row r="105" spans="2:7" ht="15">
      <c r="B105" s="239"/>
      <c r="C105" s="242"/>
      <c r="D105" s="239"/>
      <c r="E105" s="239"/>
      <c r="F105" s="239"/>
      <c r="G105" s="240"/>
    </row>
    <row r="106" spans="2:7" ht="15">
      <c r="B106" s="239"/>
      <c r="C106" s="242"/>
      <c r="D106" s="239"/>
      <c r="E106" s="239"/>
      <c r="F106" s="239"/>
      <c r="G106" s="240"/>
    </row>
    <row r="107" spans="2:7" ht="15">
      <c r="B107" s="239"/>
      <c r="C107" s="242"/>
      <c r="D107" s="239"/>
      <c r="E107" s="239"/>
      <c r="F107" s="239"/>
      <c r="G107" s="240"/>
    </row>
    <row r="108" spans="2:7" ht="15">
      <c r="B108" s="239"/>
      <c r="C108" s="242"/>
      <c r="D108" s="239"/>
      <c r="E108" s="239"/>
      <c r="F108" s="239"/>
      <c r="G108" s="240"/>
    </row>
  </sheetData>
  <sheetProtection/>
  <mergeCells count="9">
    <mergeCell ref="A79:D79"/>
    <mergeCell ref="A33:A34"/>
    <mergeCell ref="B33:B34"/>
    <mergeCell ref="F1:G1"/>
    <mergeCell ref="A2:G2"/>
    <mergeCell ref="A15:A16"/>
    <mergeCell ref="B15:B16"/>
    <mergeCell ref="A10:A13"/>
    <mergeCell ref="B10:B13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1" r:id="rId1"/>
  <headerFooter alignWithMargins="0">
    <oddFooter>&amp;CStrona &amp;P</oddFooter>
  </headerFooter>
  <rowBreaks count="1" manualBreakCount="1">
    <brk id="2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68"/>
  <sheetViews>
    <sheetView zoomScalePageLayoutView="0" workbookViewId="0" topLeftCell="A1">
      <selection activeCell="Q350" sqref="Q350"/>
    </sheetView>
  </sheetViews>
  <sheetFormatPr defaultColWidth="9.00390625" defaultRowHeight="12.75"/>
  <cols>
    <col min="1" max="1" width="8.25390625" style="122" customWidth="1"/>
    <col min="2" max="2" width="11.375" style="122" customWidth="1"/>
    <col min="3" max="3" width="9.75390625" style="122" customWidth="1"/>
    <col min="4" max="4" width="41.375" style="122" bestFit="1" customWidth="1"/>
    <col min="5" max="5" width="22.00390625" style="122" customWidth="1"/>
    <col min="6" max="6" width="19.00390625" style="122" customWidth="1"/>
    <col min="7" max="7" width="13.625" style="122" bestFit="1" customWidth="1"/>
    <col min="8" max="16384" width="9.125" style="122" customWidth="1"/>
  </cols>
  <sheetData>
    <row r="1" spans="6:7" ht="30.75" customHeight="1">
      <c r="F1" s="298" t="s">
        <v>299</v>
      </c>
      <c r="G1" s="298"/>
    </row>
    <row r="2" spans="1:7" ht="36.75" customHeight="1" thickBot="1">
      <c r="A2" s="297" t="s">
        <v>489</v>
      </c>
      <c r="B2" s="297"/>
      <c r="C2" s="297"/>
      <c r="D2" s="297"/>
      <c r="E2" s="297"/>
      <c r="F2" s="297"/>
      <c r="G2" s="297"/>
    </row>
    <row r="3" spans="1:7" s="134" customFormat="1" ht="26.25" customHeight="1" thickBot="1">
      <c r="A3" s="243" t="s">
        <v>1</v>
      </c>
      <c r="B3" s="244" t="s">
        <v>2</v>
      </c>
      <c r="C3" s="244" t="s">
        <v>3</v>
      </c>
      <c r="D3" s="244" t="s">
        <v>4</v>
      </c>
      <c r="E3" s="244" t="s">
        <v>5</v>
      </c>
      <c r="F3" s="244" t="s">
        <v>6</v>
      </c>
      <c r="G3" s="245" t="s">
        <v>7</v>
      </c>
    </row>
    <row r="4" spans="1:7" ht="26.25" customHeight="1">
      <c r="A4" s="96" t="s">
        <v>49</v>
      </c>
      <c r="B4" s="90"/>
      <c r="C4" s="91"/>
      <c r="D4" s="92" t="s">
        <v>217</v>
      </c>
      <c r="E4" s="93">
        <f>E5</f>
        <v>13790873</v>
      </c>
      <c r="F4" s="93">
        <f>F5</f>
        <v>727430</v>
      </c>
      <c r="G4" s="94">
        <f>F4/E4%</f>
        <v>5.2747204618590855</v>
      </c>
    </row>
    <row r="5" spans="1:7" ht="22.5" customHeight="1">
      <c r="A5" s="82"/>
      <c r="B5" s="82" t="s">
        <v>50</v>
      </c>
      <c r="C5" s="82"/>
      <c r="D5" s="83" t="s">
        <v>61</v>
      </c>
      <c r="E5" s="84">
        <f>E6+E7</f>
        <v>13790873</v>
      </c>
      <c r="F5" s="84">
        <f>F6+F7</f>
        <v>727430</v>
      </c>
      <c r="G5" s="94"/>
    </row>
    <row r="6" spans="1:7" ht="98.25" customHeight="1">
      <c r="A6" s="82"/>
      <c r="B6" s="82"/>
      <c r="C6" s="150" t="s">
        <v>225</v>
      </c>
      <c r="D6" s="152" t="s">
        <v>226</v>
      </c>
      <c r="E6" s="153">
        <v>2627430</v>
      </c>
      <c r="F6" s="196">
        <v>727430</v>
      </c>
      <c r="G6" s="95"/>
    </row>
    <row r="7" spans="1:7" ht="102.75" customHeight="1">
      <c r="A7" s="82"/>
      <c r="B7" s="82"/>
      <c r="C7" s="150" t="s">
        <v>342</v>
      </c>
      <c r="D7" s="152" t="s">
        <v>380</v>
      </c>
      <c r="E7" s="153">
        <v>11163443</v>
      </c>
      <c r="F7" s="196"/>
      <c r="G7" s="95"/>
    </row>
    <row r="8" spans="1:7" ht="24.75" customHeight="1">
      <c r="A8" s="96" t="s">
        <v>10</v>
      </c>
      <c r="B8" s="90"/>
      <c r="C8" s="91"/>
      <c r="D8" s="92" t="s">
        <v>12</v>
      </c>
      <c r="E8" s="93">
        <f>E9</f>
        <v>9889468</v>
      </c>
      <c r="F8" s="93">
        <f>F9</f>
        <v>701950</v>
      </c>
      <c r="G8" s="94">
        <f>F8/E8%</f>
        <v>7.097955117504805</v>
      </c>
    </row>
    <row r="9" spans="1:7" ht="31.5" customHeight="1">
      <c r="A9" s="82"/>
      <c r="B9" s="82" t="s">
        <v>11</v>
      </c>
      <c r="C9" s="82"/>
      <c r="D9" s="83" t="s">
        <v>13</v>
      </c>
      <c r="E9" s="84">
        <f>E10</f>
        <v>9889468</v>
      </c>
      <c r="F9" s="84">
        <f>F10</f>
        <v>701950</v>
      </c>
      <c r="G9" s="94"/>
    </row>
    <row r="10" spans="1:7" ht="45.75" customHeight="1">
      <c r="A10" s="82"/>
      <c r="B10" s="82"/>
      <c r="C10" s="82" t="s">
        <v>156</v>
      </c>
      <c r="D10" s="152" t="s">
        <v>379</v>
      </c>
      <c r="E10" s="84">
        <v>9889468</v>
      </c>
      <c r="F10" s="84">
        <v>701950</v>
      </c>
      <c r="G10" s="95"/>
    </row>
    <row r="11" spans="1:7" ht="23.25" customHeight="1">
      <c r="A11" s="168" t="s">
        <v>14</v>
      </c>
      <c r="B11" s="168"/>
      <c r="C11" s="168"/>
      <c r="D11" s="177" t="s">
        <v>15</v>
      </c>
      <c r="E11" s="155">
        <f>E12</f>
        <v>2992990</v>
      </c>
      <c r="F11" s="155">
        <f>F12</f>
        <v>15750</v>
      </c>
      <c r="G11" s="154">
        <f>F11/E11%</f>
        <v>0.5262296232195898</v>
      </c>
    </row>
    <row r="12" spans="1:7" ht="27.75" customHeight="1">
      <c r="A12" s="168"/>
      <c r="B12" s="150" t="s">
        <v>111</v>
      </c>
      <c r="C12" s="168"/>
      <c r="D12" s="152" t="s">
        <v>292</v>
      </c>
      <c r="E12" s="153">
        <f>E13+E14</f>
        <v>2992990</v>
      </c>
      <c r="F12" s="153">
        <f>F13+F14</f>
        <v>15750</v>
      </c>
      <c r="G12" s="154"/>
    </row>
    <row r="13" spans="1:7" ht="106.5" customHeight="1">
      <c r="A13" s="82"/>
      <c r="B13" s="82"/>
      <c r="C13" s="150" t="s">
        <v>342</v>
      </c>
      <c r="D13" s="152" t="s">
        <v>380</v>
      </c>
      <c r="E13" s="153">
        <v>2952490</v>
      </c>
      <c r="F13" s="153"/>
      <c r="G13" s="95"/>
    </row>
    <row r="14" spans="1:7" ht="92.25" customHeight="1">
      <c r="A14" s="82"/>
      <c r="B14" s="82"/>
      <c r="C14" s="198" t="s">
        <v>225</v>
      </c>
      <c r="D14" s="152" t="s">
        <v>226</v>
      </c>
      <c r="E14" s="153">
        <v>40500</v>
      </c>
      <c r="F14" s="153">
        <v>15750</v>
      </c>
      <c r="G14" s="95"/>
    </row>
    <row r="15" spans="1:7" ht="18.75" customHeight="1">
      <c r="A15" s="168" t="s">
        <v>18</v>
      </c>
      <c r="B15" s="168"/>
      <c r="C15" s="168"/>
      <c r="D15" s="174" t="s">
        <v>19</v>
      </c>
      <c r="E15" s="155">
        <f>E16</f>
        <v>8806221</v>
      </c>
      <c r="F15" s="155">
        <f>F16</f>
        <v>864295</v>
      </c>
      <c r="G15" s="94">
        <f>F15/E15%</f>
        <v>9.814595840826614</v>
      </c>
    </row>
    <row r="16" spans="1:7" ht="23.25" customHeight="1">
      <c r="A16" s="150"/>
      <c r="B16" s="150" t="s">
        <v>52</v>
      </c>
      <c r="C16" s="150"/>
      <c r="D16" s="179" t="s">
        <v>62</v>
      </c>
      <c r="E16" s="153">
        <f>E17+E18</f>
        <v>8806221</v>
      </c>
      <c r="F16" s="153">
        <f>F17+F18</f>
        <v>864295</v>
      </c>
      <c r="G16" s="95"/>
    </row>
    <row r="17" spans="1:7" ht="123.75" customHeight="1">
      <c r="A17" s="150"/>
      <c r="B17" s="150"/>
      <c r="C17" s="198" t="s">
        <v>400</v>
      </c>
      <c r="D17" s="152" t="s">
        <v>401</v>
      </c>
      <c r="E17" s="153">
        <v>5827797</v>
      </c>
      <c r="F17" s="153">
        <v>861723</v>
      </c>
      <c r="G17" s="95"/>
    </row>
    <row r="18" spans="1:7" ht="105.75" customHeight="1">
      <c r="A18" s="150"/>
      <c r="B18" s="150"/>
      <c r="C18" s="198" t="s">
        <v>342</v>
      </c>
      <c r="D18" s="152" t="s">
        <v>380</v>
      </c>
      <c r="E18" s="153">
        <v>2978424</v>
      </c>
      <c r="F18" s="153">
        <v>2572</v>
      </c>
      <c r="G18" s="95"/>
    </row>
    <row r="19" spans="1:7" ht="27.75" customHeight="1">
      <c r="A19" s="168" t="s">
        <v>33</v>
      </c>
      <c r="B19" s="168"/>
      <c r="C19" s="168"/>
      <c r="D19" s="174" t="s">
        <v>34</v>
      </c>
      <c r="E19" s="93">
        <f>E20</f>
        <v>575981</v>
      </c>
      <c r="F19" s="93">
        <f>F20</f>
        <v>429385</v>
      </c>
      <c r="G19" s="94">
        <f>F19/E19%</f>
        <v>74.54846600842735</v>
      </c>
    </row>
    <row r="20" spans="1:7" ht="27" customHeight="1">
      <c r="A20" s="150"/>
      <c r="B20" s="150" t="s">
        <v>408</v>
      </c>
      <c r="C20" s="150"/>
      <c r="D20" s="152" t="s">
        <v>409</v>
      </c>
      <c r="E20" s="153">
        <f>E21</f>
        <v>575981</v>
      </c>
      <c r="F20" s="153">
        <f>F21</f>
        <v>429385</v>
      </c>
      <c r="G20" s="176"/>
    </row>
    <row r="21" spans="1:7" ht="104.25" customHeight="1">
      <c r="A21" s="150"/>
      <c r="B21" s="150"/>
      <c r="C21" s="198" t="s">
        <v>342</v>
      </c>
      <c r="D21" s="152" t="s">
        <v>380</v>
      </c>
      <c r="E21" s="153">
        <v>575981</v>
      </c>
      <c r="F21" s="153">
        <v>429385</v>
      </c>
      <c r="G21" s="176"/>
    </row>
    <row r="22" spans="1:7" ht="25.5" customHeight="1">
      <c r="A22" s="168" t="s">
        <v>90</v>
      </c>
      <c r="B22" s="168"/>
      <c r="C22" s="183"/>
      <c r="D22" s="174" t="s">
        <v>91</v>
      </c>
      <c r="E22" s="155">
        <f>E23</f>
        <v>145860</v>
      </c>
      <c r="F22" s="155">
        <f>F23</f>
        <v>0</v>
      </c>
      <c r="G22" s="154">
        <v>0</v>
      </c>
    </row>
    <row r="23" spans="1:7" ht="30.75" customHeight="1">
      <c r="A23" s="150"/>
      <c r="B23" s="150" t="s">
        <v>416</v>
      </c>
      <c r="C23" s="198"/>
      <c r="D23" s="152" t="s">
        <v>36</v>
      </c>
      <c r="E23" s="153">
        <f>E24</f>
        <v>145860</v>
      </c>
      <c r="F23" s="153">
        <f>F24</f>
        <v>0</v>
      </c>
      <c r="G23" s="176"/>
    </row>
    <row r="24" spans="1:7" ht="48" customHeight="1">
      <c r="A24" s="150"/>
      <c r="B24" s="150"/>
      <c r="C24" s="246" t="s">
        <v>417</v>
      </c>
      <c r="D24" s="247" t="s">
        <v>418</v>
      </c>
      <c r="E24" s="153">
        <v>145860</v>
      </c>
      <c r="F24" s="153"/>
      <c r="G24" s="176"/>
    </row>
    <row r="25" spans="1:7" ht="33.75" customHeight="1">
      <c r="A25" s="168" t="s">
        <v>38</v>
      </c>
      <c r="B25" s="168"/>
      <c r="C25" s="168"/>
      <c r="D25" s="174" t="s">
        <v>39</v>
      </c>
      <c r="E25" s="155">
        <f>E26+E28</f>
        <v>1898289</v>
      </c>
      <c r="F25" s="155">
        <f>F26+F28</f>
        <v>220538</v>
      </c>
      <c r="G25" s="154">
        <f>F25/E25%</f>
        <v>11.617725225189632</v>
      </c>
    </row>
    <row r="26" spans="1:7" ht="27.75" customHeight="1">
      <c r="A26" s="150"/>
      <c r="B26" s="150" t="s">
        <v>55</v>
      </c>
      <c r="C26" s="150"/>
      <c r="D26" s="152" t="s">
        <v>66</v>
      </c>
      <c r="E26" s="153">
        <f>E27</f>
        <v>1570552</v>
      </c>
      <c r="F26" s="153">
        <f>F27</f>
        <v>220538</v>
      </c>
      <c r="G26" s="176"/>
    </row>
    <row r="27" spans="1:7" ht="111.75" customHeight="1">
      <c r="A27" s="150"/>
      <c r="B27" s="150"/>
      <c r="C27" s="198" t="s">
        <v>342</v>
      </c>
      <c r="D27" s="152" t="s">
        <v>380</v>
      </c>
      <c r="E27" s="153">
        <v>1570552</v>
      </c>
      <c r="F27" s="153">
        <v>220538</v>
      </c>
      <c r="G27" s="176"/>
    </row>
    <row r="28" spans="1:7" ht="28.5" customHeight="1">
      <c r="A28" s="248"/>
      <c r="B28" s="150" t="s">
        <v>77</v>
      </c>
      <c r="C28" s="198"/>
      <c r="D28" s="152" t="s">
        <v>227</v>
      </c>
      <c r="E28" s="153">
        <f>E29</f>
        <v>327737</v>
      </c>
      <c r="F28" s="153">
        <f>F29</f>
        <v>0</v>
      </c>
      <c r="G28" s="176"/>
    </row>
    <row r="29" spans="1:7" ht="100.5" customHeight="1">
      <c r="A29" s="150"/>
      <c r="B29" s="150"/>
      <c r="C29" s="198" t="s">
        <v>342</v>
      </c>
      <c r="D29" s="152" t="s">
        <v>380</v>
      </c>
      <c r="E29" s="153">
        <v>327737</v>
      </c>
      <c r="F29" s="153"/>
      <c r="G29" s="176"/>
    </row>
    <row r="30" spans="1:7" ht="27.75" customHeight="1">
      <c r="A30" s="168" t="s">
        <v>321</v>
      </c>
      <c r="B30" s="168"/>
      <c r="C30" s="168"/>
      <c r="D30" s="174" t="s">
        <v>323</v>
      </c>
      <c r="E30" s="155">
        <f>E31</f>
        <v>1021331</v>
      </c>
      <c r="F30" s="155">
        <f>F31</f>
        <v>31365</v>
      </c>
      <c r="G30" s="154">
        <f>F30/E30%</f>
        <v>3.0709926556620726</v>
      </c>
    </row>
    <row r="31" spans="1:7" ht="39" customHeight="1">
      <c r="A31" s="150"/>
      <c r="B31" s="150" t="s">
        <v>347</v>
      </c>
      <c r="C31" s="198"/>
      <c r="D31" s="152" t="s">
        <v>348</v>
      </c>
      <c r="E31" s="153">
        <f>E32</f>
        <v>1021331</v>
      </c>
      <c r="F31" s="153">
        <f>F32</f>
        <v>31365</v>
      </c>
      <c r="G31" s="176"/>
    </row>
    <row r="32" spans="1:7" ht="103.5" customHeight="1">
      <c r="A32" s="150"/>
      <c r="B32" s="150"/>
      <c r="C32" s="198" t="s">
        <v>342</v>
      </c>
      <c r="D32" s="152" t="s">
        <v>380</v>
      </c>
      <c r="E32" s="153">
        <v>1021331</v>
      </c>
      <c r="F32" s="153">
        <v>31365</v>
      </c>
      <c r="G32" s="176"/>
    </row>
    <row r="33" spans="1:7" s="131" customFormat="1" ht="26.25" customHeight="1">
      <c r="A33" s="291" t="s">
        <v>29</v>
      </c>
      <c r="B33" s="292"/>
      <c r="C33" s="292"/>
      <c r="D33" s="292"/>
      <c r="E33" s="93">
        <f>E4+E8+E11+E15+E19+E22+E25+E30</f>
        <v>39121013</v>
      </c>
      <c r="F33" s="93">
        <f>F4+F8+F11+F15+F19+F22+F25+F30</f>
        <v>2990713</v>
      </c>
      <c r="G33" s="101">
        <f>F33/E33%</f>
        <v>7.644773922393063</v>
      </c>
    </row>
    <row r="68" spans="1:4" ht="15">
      <c r="A68" s="191"/>
      <c r="B68" s="191"/>
      <c r="C68" s="191"/>
      <c r="D68" s="191"/>
    </row>
  </sheetData>
  <sheetProtection/>
  <mergeCells count="3">
    <mergeCell ref="F1:G1"/>
    <mergeCell ref="A2:G2"/>
    <mergeCell ref="A33:D33"/>
  </mergeCells>
  <printOptions/>
  <pageMargins left="0.75" right="0.75" top="1" bottom="1" header="0.5" footer="0.5"/>
  <pageSetup fitToHeight="2" fitToWidth="1" horizontalDpi="600" verticalDpi="600" orientation="portrait" paperSize="9" scale="70" r:id="rId1"/>
  <headerFooter alignWithMargins="0">
    <oddFooter>&amp;CStrona &amp;P</oddFooter>
  </headerFooter>
  <rowBreaks count="1" manualBreakCount="1">
    <brk id="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163"/>
  <sheetViews>
    <sheetView zoomScalePageLayoutView="0" workbookViewId="0" topLeftCell="A1">
      <pane xSplit="2" ySplit="3" topLeftCell="C4" activePane="bottomRight" state="frozen"/>
      <selection pane="topLeft" activeCell="Q350" sqref="Q350"/>
      <selection pane="topRight" activeCell="Q350" sqref="Q350"/>
      <selection pane="bottomLeft" activeCell="Q350" sqref="Q350"/>
      <selection pane="bottomRight" activeCell="A2" sqref="A2:G2"/>
    </sheetView>
  </sheetViews>
  <sheetFormatPr defaultColWidth="9.00390625" defaultRowHeight="12.75"/>
  <cols>
    <col min="1" max="1" width="5.875" style="7" customWidth="1"/>
    <col min="2" max="2" width="8.875" style="7" customWidth="1"/>
    <col min="3" max="3" width="12.75390625" style="40" customWidth="1"/>
    <col min="4" max="4" width="46.00390625" style="7" customWidth="1"/>
    <col min="5" max="5" width="22.25390625" style="7" bestFit="1" customWidth="1"/>
    <col min="6" max="6" width="19.00390625" style="7" bestFit="1" customWidth="1"/>
    <col min="7" max="7" width="15.625" style="32" customWidth="1"/>
    <col min="8" max="16384" width="9.125" style="7" customWidth="1"/>
  </cols>
  <sheetData>
    <row r="1" spans="3:7" s="122" customFormat="1" ht="39" customHeight="1">
      <c r="C1" s="249"/>
      <c r="F1" s="298" t="s">
        <v>300</v>
      </c>
      <c r="G1" s="298"/>
    </row>
    <row r="2" spans="1:7" ht="36.75" customHeight="1">
      <c r="A2" s="293" t="s">
        <v>394</v>
      </c>
      <c r="B2" s="293"/>
      <c r="C2" s="293"/>
      <c r="D2" s="293"/>
      <c r="E2" s="293"/>
      <c r="F2" s="293"/>
      <c r="G2" s="293"/>
    </row>
    <row r="3" spans="1:7" s="38" customFormat="1" ht="24.75" customHeight="1">
      <c r="A3" s="20" t="s">
        <v>1</v>
      </c>
      <c r="B3" s="20" t="s">
        <v>2</v>
      </c>
      <c r="C3" s="9" t="s">
        <v>3</v>
      </c>
      <c r="D3" s="20" t="s">
        <v>4</v>
      </c>
      <c r="E3" s="20" t="s">
        <v>5</v>
      </c>
      <c r="F3" s="20" t="s">
        <v>6</v>
      </c>
      <c r="G3" s="20" t="s">
        <v>7</v>
      </c>
    </row>
    <row r="4" spans="1:7" s="45" customFormat="1" ht="18" customHeight="1">
      <c r="A4" s="41" t="s">
        <v>8</v>
      </c>
      <c r="B4" s="41"/>
      <c r="C4" s="41"/>
      <c r="D4" s="42" t="s">
        <v>9</v>
      </c>
      <c r="E4" s="43">
        <f>E5</f>
        <v>130110</v>
      </c>
      <c r="F4" s="43">
        <f>F5</f>
        <v>65052</v>
      </c>
      <c r="G4" s="44">
        <f>F4/E4%</f>
        <v>49.99769425870418</v>
      </c>
    </row>
    <row r="5" spans="1:7" ht="21" customHeight="1">
      <c r="A5" s="5"/>
      <c r="B5" s="6" t="s">
        <v>268</v>
      </c>
      <c r="C5" s="6"/>
      <c r="D5" s="1" t="s">
        <v>36</v>
      </c>
      <c r="E5" s="18">
        <f>E6</f>
        <v>130110</v>
      </c>
      <c r="F5" s="18">
        <f>F6</f>
        <v>65052</v>
      </c>
      <c r="G5" s="46"/>
    </row>
    <row r="6" spans="1:7" ht="69" customHeight="1">
      <c r="A6" s="5"/>
      <c r="B6" s="6"/>
      <c r="C6" s="6">
        <v>2110</v>
      </c>
      <c r="D6" s="1" t="s">
        <v>118</v>
      </c>
      <c r="E6" s="18">
        <v>130110</v>
      </c>
      <c r="F6" s="18">
        <v>65052</v>
      </c>
      <c r="G6" s="46"/>
    </row>
    <row r="7" spans="1:7" s="10" customFormat="1" ht="18.75" customHeight="1">
      <c r="A7" s="9" t="s">
        <v>30</v>
      </c>
      <c r="B7" s="9"/>
      <c r="C7" s="9"/>
      <c r="D7" s="21" t="s">
        <v>59</v>
      </c>
      <c r="E7" s="22">
        <f>E9</f>
        <v>44000</v>
      </c>
      <c r="F7" s="22">
        <f>F8</f>
        <v>21254</v>
      </c>
      <c r="G7" s="46">
        <f>F7/E7%</f>
        <v>48.304545454545455</v>
      </c>
    </row>
    <row r="8" spans="1:7" ht="24" customHeight="1">
      <c r="A8" s="5"/>
      <c r="B8" s="6" t="s">
        <v>98</v>
      </c>
      <c r="C8" s="6"/>
      <c r="D8" s="1" t="s">
        <v>99</v>
      </c>
      <c r="E8" s="18">
        <f>E9</f>
        <v>44000</v>
      </c>
      <c r="F8" s="18">
        <f>F9</f>
        <v>21254</v>
      </c>
      <c r="G8" s="5"/>
    </row>
    <row r="9" spans="1:7" ht="75.75" customHeight="1">
      <c r="A9" s="5"/>
      <c r="B9" s="6"/>
      <c r="C9" s="6">
        <v>2460</v>
      </c>
      <c r="D9" s="1" t="s">
        <v>130</v>
      </c>
      <c r="E9" s="18">
        <v>44000</v>
      </c>
      <c r="F9" s="18">
        <v>21254</v>
      </c>
      <c r="G9" s="5"/>
    </row>
    <row r="10" spans="1:7" s="10" customFormat="1" ht="21" customHeight="1">
      <c r="A10" s="9" t="s">
        <v>49</v>
      </c>
      <c r="B10" s="9"/>
      <c r="C10" s="9"/>
      <c r="D10" s="21" t="s">
        <v>60</v>
      </c>
      <c r="E10" s="22">
        <f>E11+E15</f>
        <v>13791801</v>
      </c>
      <c r="F10" s="22">
        <f>F11+F15</f>
        <v>737502.94</v>
      </c>
      <c r="G10" s="23">
        <f>F10/E10%</f>
        <v>5.347401256732169</v>
      </c>
    </row>
    <row r="11" spans="1:7" ht="21" customHeight="1">
      <c r="A11" s="6"/>
      <c r="B11" s="6" t="s">
        <v>50</v>
      </c>
      <c r="C11" s="6"/>
      <c r="D11" s="1" t="s">
        <v>61</v>
      </c>
      <c r="E11" s="18">
        <f>E12+E13+E14</f>
        <v>13790873</v>
      </c>
      <c r="F11" s="18">
        <f>F12+F13+F14</f>
        <v>737502.94</v>
      </c>
      <c r="G11" s="24"/>
    </row>
    <row r="12" spans="1:7" ht="40.5" customHeight="1">
      <c r="A12" s="6"/>
      <c r="B12" s="6"/>
      <c r="C12" s="14" t="s">
        <v>287</v>
      </c>
      <c r="D12" s="47" t="s">
        <v>125</v>
      </c>
      <c r="E12" s="18"/>
      <c r="F12" s="18">
        <v>10073</v>
      </c>
      <c r="G12" s="24"/>
    </row>
    <row r="13" spans="1:7" ht="80.25" customHeight="1">
      <c r="A13" s="48"/>
      <c r="B13" s="48"/>
      <c r="C13" s="6" t="s">
        <v>225</v>
      </c>
      <c r="D13" s="1" t="s">
        <v>226</v>
      </c>
      <c r="E13" s="18">
        <v>2627430</v>
      </c>
      <c r="F13" s="49">
        <v>727429.94</v>
      </c>
      <c r="G13" s="50"/>
    </row>
    <row r="14" spans="1:7" ht="98.25" customHeight="1">
      <c r="A14" s="48"/>
      <c r="B14" s="48"/>
      <c r="C14" s="6" t="s">
        <v>342</v>
      </c>
      <c r="D14" s="1" t="s">
        <v>332</v>
      </c>
      <c r="E14" s="18">
        <v>11163443</v>
      </c>
      <c r="F14" s="49"/>
      <c r="G14" s="50"/>
    </row>
    <row r="15" spans="1:7" ht="21" customHeight="1">
      <c r="A15" s="6"/>
      <c r="B15" s="6" t="s">
        <v>269</v>
      </c>
      <c r="C15" s="6"/>
      <c r="D15" s="1" t="s">
        <v>36</v>
      </c>
      <c r="E15" s="18">
        <f>E16</f>
        <v>928</v>
      </c>
      <c r="F15" s="18">
        <f>F16</f>
        <v>0</v>
      </c>
      <c r="G15" s="24"/>
    </row>
    <row r="16" spans="1:7" s="13" customFormat="1" ht="63.75" customHeight="1">
      <c r="A16" s="51"/>
      <c r="B16" s="51"/>
      <c r="C16" s="12">
        <v>2110</v>
      </c>
      <c r="D16" s="4" t="s">
        <v>118</v>
      </c>
      <c r="E16" s="18">
        <v>928</v>
      </c>
      <c r="F16" s="49"/>
      <c r="G16" s="50"/>
    </row>
    <row r="17" spans="1:7" s="13" customFormat="1" ht="24" customHeight="1">
      <c r="A17" s="17" t="s">
        <v>177</v>
      </c>
      <c r="B17" s="17"/>
      <c r="C17" s="17"/>
      <c r="D17" s="2" t="s">
        <v>179</v>
      </c>
      <c r="E17" s="26">
        <f>E18</f>
        <v>0</v>
      </c>
      <c r="F17" s="26">
        <f>F18</f>
        <v>1020</v>
      </c>
      <c r="G17" s="65">
        <v>0</v>
      </c>
    </row>
    <row r="18" spans="1:7" s="13" customFormat="1" ht="28.5" customHeight="1">
      <c r="A18" s="12"/>
      <c r="B18" s="12" t="s">
        <v>178</v>
      </c>
      <c r="C18" s="12"/>
      <c r="D18" s="4" t="s">
        <v>396</v>
      </c>
      <c r="E18" s="18">
        <f>E19</f>
        <v>0</v>
      </c>
      <c r="F18" s="18">
        <f>F19</f>
        <v>1020</v>
      </c>
      <c r="G18" s="50"/>
    </row>
    <row r="19" spans="1:7" s="13" customFormat="1" ht="21.75" customHeight="1">
      <c r="A19" s="12"/>
      <c r="B19" s="12"/>
      <c r="C19" s="14" t="s">
        <v>397</v>
      </c>
      <c r="D19" s="47" t="s">
        <v>125</v>
      </c>
      <c r="E19" s="18"/>
      <c r="F19" s="49">
        <v>1020</v>
      </c>
      <c r="G19" s="50"/>
    </row>
    <row r="20" spans="1:7" s="10" customFormat="1" ht="24.75" customHeight="1">
      <c r="A20" s="19" t="s">
        <v>10</v>
      </c>
      <c r="B20" s="19"/>
      <c r="C20" s="9"/>
      <c r="D20" s="21" t="s">
        <v>12</v>
      </c>
      <c r="E20" s="22">
        <f>E21</f>
        <v>12492393</v>
      </c>
      <c r="F20" s="22">
        <f>F21</f>
        <v>1970862</v>
      </c>
      <c r="G20" s="23">
        <f>F20/E20%</f>
        <v>15.776496944980838</v>
      </c>
    </row>
    <row r="21" spans="1:7" ht="24.75" customHeight="1">
      <c r="A21" s="8"/>
      <c r="B21" s="6" t="s">
        <v>11</v>
      </c>
      <c r="C21" s="6"/>
      <c r="D21" s="1" t="s">
        <v>13</v>
      </c>
      <c r="E21" s="18">
        <f>E22+E23+E24+E25+E26</f>
        <v>12492393</v>
      </c>
      <c r="F21" s="18">
        <f>F22+F23+F24+F25+F26</f>
        <v>1970862</v>
      </c>
      <c r="G21" s="24">
        <f>F21/E21%</f>
        <v>15.776496944980838</v>
      </c>
    </row>
    <row r="22" spans="1:7" ht="68.25" customHeight="1">
      <c r="A22" s="8"/>
      <c r="B22" s="6"/>
      <c r="C22" s="6">
        <v>2110</v>
      </c>
      <c r="D22" s="1" t="s">
        <v>118</v>
      </c>
      <c r="E22" s="18">
        <v>436430</v>
      </c>
      <c r="F22" s="18">
        <v>200632</v>
      </c>
      <c r="G22" s="24"/>
    </row>
    <row r="23" spans="1:7" ht="93" customHeight="1">
      <c r="A23" s="8"/>
      <c r="B23" s="6"/>
      <c r="C23" s="6" t="s">
        <v>243</v>
      </c>
      <c r="D23" s="1" t="s">
        <v>383</v>
      </c>
      <c r="E23" s="18">
        <v>1164495</v>
      </c>
      <c r="F23" s="18">
        <v>33156</v>
      </c>
      <c r="G23" s="24"/>
    </row>
    <row r="24" spans="1:7" ht="47.25" customHeight="1">
      <c r="A24" s="8"/>
      <c r="B24" s="6"/>
      <c r="C24" s="6" t="s">
        <v>156</v>
      </c>
      <c r="D24" s="1" t="s">
        <v>379</v>
      </c>
      <c r="E24" s="18">
        <v>9889468</v>
      </c>
      <c r="F24" s="18">
        <v>701950</v>
      </c>
      <c r="G24" s="24">
        <f>F24/E24%</f>
        <v>7.097955117504805</v>
      </c>
    </row>
    <row r="25" spans="1:7" ht="20.25" customHeight="1">
      <c r="A25" s="8"/>
      <c r="B25" s="6"/>
      <c r="C25" s="14" t="s">
        <v>398</v>
      </c>
      <c r="D25" s="1" t="s">
        <v>125</v>
      </c>
      <c r="E25" s="18"/>
      <c r="F25" s="18">
        <v>5756</v>
      </c>
      <c r="G25" s="24"/>
    </row>
    <row r="26" spans="1:7" ht="57">
      <c r="A26" s="8"/>
      <c r="B26" s="6"/>
      <c r="C26" s="14" t="s">
        <v>238</v>
      </c>
      <c r="D26" s="1" t="s">
        <v>255</v>
      </c>
      <c r="E26" s="18">
        <v>1002000</v>
      </c>
      <c r="F26" s="18">
        <v>1029368</v>
      </c>
      <c r="G26" s="24"/>
    </row>
    <row r="27" spans="1:7" s="10" customFormat="1" ht="21" customHeight="1">
      <c r="A27" s="9" t="s">
        <v>14</v>
      </c>
      <c r="B27" s="9"/>
      <c r="C27" s="9"/>
      <c r="D27" s="25" t="s">
        <v>15</v>
      </c>
      <c r="E27" s="22">
        <f>E28+E35</f>
        <v>6841466</v>
      </c>
      <c r="F27" s="22">
        <f>F28+F35</f>
        <v>2095902</v>
      </c>
      <c r="G27" s="23">
        <f>F27/E27%</f>
        <v>30.635276123567667</v>
      </c>
    </row>
    <row r="28" spans="1:7" s="10" customFormat="1" ht="33.75" customHeight="1">
      <c r="A28" s="9"/>
      <c r="B28" s="6" t="s">
        <v>111</v>
      </c>
      <c r="C28" s="9"/>
      <c r="D28" s="1" t="s">
        <v>292</v>
      </c>
      <c r="E28" s="18">
        <f>E29+E30+E31+E32+E33+E34</f>
        <v>6365740</v>
      </c>
      <c r="F28" s="18">
        <f>F29+F30+F31+F32+F33+F34</f>
        <v>1843700</v>
      </c>
      <c r="G28" s="52">
        <f>F28/E28%</f>
        <v>28.96285427931395</v>
      </c>
    </row>
    <row r="29" spans="1:7" s="39" customFormat="1" ht="68.25" customHeight="1">
      <c r="A29" s="12"/>
      <c r="B29" s="12"/>
      <c r="C29" s="12">
        <v>2110</v>
      </c>
      <c r="D29" s="4" t="s">
        <v>118</v>
      </c>
      <c r="E29" s="18">
        <v>398950</v>
      </c>
      <c r="F29" s="18">
        <v>160974</v>
      </c>
      <c r="G29" s="24"/>
    </row>
    <row r="30" spans="1:7" s="39" customFormat="1" ht="68.25" customHeight="1">
      <c r="A30" s="12"/>
      <c r="B30" s="12"/>
      <c r="C30" s="12" t="s">
        <v>174</v>
      </c>
      <c r="D30" s="4" t="s">
        <v>175</v>
      </c>
      <c r="E30" s="18">
        <v>473800</v>
      </c>
      <c r="F30" s="18">
        <v>274260</v>
      </c>
      <c r="G30" s="24"/>
    </row>
    <row r="31" spans="1:7" s="39" customFormat="1" ht="30.75" customHeight="1">
      <c r="A31" s="12"/>
      <c r="B31" s="12"/>
      <c r="C31" s="12" t="s">
        <v>239</v>
      </c>
      <c r="D31" s="4" t="s">
        <v>242</v>
      </c>
      <c r="E31" s="18">
        <v>2500000</v>
      </c>
      <c r="F31" s="18">
        <v>1388273</v>
      </c>
      <c r="G31" s="24"/>
    </row>
    <row r="32" spans="1:7" s="39" customFormat="1" ht="39.75" customHeight="1">
      <c r="A32" s="12"/>
      <c r="B32" s="12"/>
      <c r="C32" s="53" t="s">
        <v>399</v>
      </c>
      <c r="D32" s="4" t="s">
        <v>125</v>
      </c>
      <c r="E32" s="18"/>
      <c r="F32" s="18">
        <v>4443</v>
      </c>
      <c r="G32" s="24"/>
    </row>
    <row r="33" spans="1:7" s="39" customFormat="1" ht="100.5" customHeight="1">
      <c r="A33" s="12"/>
      <c r="B33" s="12"/>
      <c r="C33" s="53" t="s">
        <v>342</v>
      </c>
      <c r="D33" s="1" t="s">
        <v>332</v>
      </c>
      <c r="E33" s="18">
        <v>2952490</v>
      </c>
      <c r="F33" s="18"/>
      <c r="G33" s="24"/>
    </row>
    <row r="34" spans="1:7" s="39" customFormat="1" ht="75.75" customHeight="1">
      <c r="A34" s="12"/>
      <c r="B34" s="12"/>
      <c r="C34" s="53" t="s">
        <v>225</v>
      </c>
      <c r="D34" s="1" t="s">
        <v>226</v>
      </c>
      <c r="E34" s="18">
        <v>40500</v>
      </c>
      <c r="F34" s="18">
        <v>15750</v>
      </c>
      <c r="G34" s="24"/>
    </row>
    <row r="35" spans="1:7" ht="18" customHeight="1">
      <c r="A35" s="6"/>
      <c r="B35" s="6" t="s">
        <v>16</v>
      </c>
      <c r="C35" s="6"/>
      <c r="D35" s="11" t="s">
        <v>17</v>
      </c>
      <c r="E35" s="18">
        <f>E36+E37</f>
        <v>475726</v>
      </c>
      <c r="F35" s="18">
        <f>F36+F37</f>
        <v>252202</v>
      </c>
      <c r="G35" s="24">
        <f>F35/E35%</f>
        <v>53.014129982384816</v>
      </c>
    </row>
    <row r="36" spans="1:7" ht="64.5" customHeight="1">
      <c r="A36" s="6"/>
      <c r="B36" s="6"/>
      <c r="C36" s="6">
        <v>2110</v>
      </c>
      <c r="D36" s="1" t="s">
        <v>118</v>
      </c>
      <c r="E36" s="18">
        <v>475726</v>
      </c>
      <c r="F36" s="18">
        <v>252201</v>
      </c>
      <c r="G36" s="24"/>
    </row>
    <row r="37" spans="1:7" ht="61.5" customHeight="1">
      <c r="A37" s="6"/>
      <c r="B37" s="6"/>
      <c r="C37" s="6" t="s">
        <v>238</v>
      </c>
      <c r="D37" s="1" t="s">
        <v>255</v>
      </c>
      <c r="E37" s="18"/>
      <c r="F37" s="18">
        <v>1</v>
      </c>
      <c r="G37" s="24"/>
    </row>
    <row r="38" spans="1:7" s="10" customFormat="1" ht="22.5" customHeight="1">
      <c r="A38" s="9" t="s">
        <v>18</v>
      </c>
      <c r="B38" s="9"/>
      <c r="C38" s="9"/>
      <c r="D38" s="21" t="s">
        <v>19</v>
      </c>
      <c r="E38" s="22">
        <f>E39+E44+E46+E48</f>
        <v>9245221</v>
      </c>
      <c r="F38" s="22">
        <f>F39+F44+F46+F48</f>
        <v>1314393</v>
      </c>
      <c r="G38" s="23">
        <f>F38/E38%</f>
        <v>14.216999247503114</v>
      </c>
    </row>
    <row r="39" spans="1:7" ht="21.75" customHeight="1">
      <c r="A39" s="6"/>
      <c r="B39" s="6" t="s">
        <v>52</v>
      </c>
      <c r="C39" s="6"/>
      <c r="D39" s="11" t="s">
        <v>62</v>
      </c>
      <c r="E39" s="18">
        <f>E40+E41+E42+E43</f>
        <v>9206221</v>
      </c>
      <c r="F39" s="18">
        <f>F40+F41+F42+F43</f>
        <v>1271080</v>
      </c>
      <c r="G39" s="24">
        <f>F39/E39%</f>
        <v>13.806750891598192</v>
      </c>
    </row>
    <row r="40" spans="1:7" ht="19.5" customHeight="1">
      <c r="A40" s="6"/>
      <c r="B40" s="6"/>
      <c r="C40" s="6" t="s">
        <v>106</v>
      </c>
      <c r="D40" s="1" t="s">
        <v>335</v>
      </c>
      <c r="E40" s="18">
        <v>400000</v>
      </c>
      <c r="F40" s="18">
        <v>344171</v>
      </c>
      <c r="G40" s="24"/>
    </row>
    <row r="41" spans="1:7" ht="29.25" customHeight="1">
      <c r="A41" s="6"/>
      <c r="B41" s="6"/>
      <c r="C41" s="14" t="s">
        <v>403</v>
      </c>
      <c r="D41" s="11" t="s">
        <v>125</v>
      </c>
      <c r="E41" s="18"/>
      <c r="F41" s="18">
        <v>62614</v>
      </c>
      <c r="G41" s="24"/>
    </row>
    <row r="42" spans="1:7" ht="109.5" customHeight="1">
      <c r="A42" s="6"/>
      <c r="B42" s="6"/>
      <c r="C42" s="14" t="s">
        <v>400</v>
      </c>
      <c r="D42" s="1" t="s">
        <v>401</v>
      </c>
      <c r="E42" s="18">
        <v>5827797</v>
      </c>
      <c r="F42" s="18">
        <v>861723</v>
      </c>
      <c r="G42" s="24"/>
    </row>
    <row r="43" spans="1:7" ht="109.5" customHeight="1">
      <c r="A43" s="6"/>
      <c r="B43" s="6"/>
      <c r="C43" s="14" t="s">
        <v>342</v>
      </c>
      <c r="D43" s="1" t="s">
        <v>402</v>
      </c>
      <c r="E43" s="18">
        <v>2978424</v>
      </c>
      <c r="F43" s="18">
        <v>2572</v>
      </c>
      <c r="G43" s="24"/>
    </row>
    <row r="44" spans="1:7" ht="21" customHeight="1">
      <c r="A44" s="6"/>
      <c r="B44" s="6" t="s">
        <v>20</v>
      </c>
      <c r="C44" s="6"/>
      <c r="D44" s="11" t="s">
        <v>333</v>
      </c>
      <c r="E44" s="18">
        <f>E45</f>
        <v>39000</v>
      </c>
      <c r="F44" s="18">
        <f>F45</f>
        <v>32221</v>
      </c>
      <c r="G44" s="27">
        <f>F44/E44%</f>
        <v>82.61794871794872</v>
      </c>
    </row>
    <row r="45" spans="1:7" ht="63.75" customHeight="1">
      <c r="A45" s="6"/>
      <c r="B45" s="6"/>
      <c r="C45" s="6">
        <v>2110</v>
      </c>
      <c r="D45" s="1" t="s">
        <v>118</v>
      </c>
      <c r="E45" s="18">
        <v>39000</v>
      </c>
      <c r="F45" s="18">
        <v>32221</v>
      </c>
      <c r="G45" s="24"/>
    </row>
    <row r="46" spans="1:7" ht="33.75" customHeight="1">
      <c r="A46" s="6"/>
      <c r="B46" s="6" t="s">
        <v>404</v>
      </c>
      <c r="C46" s="6"/>
      <c r="D46" s="1" t="s">
        <v>405</v>
      </c>
      <c r="E46" s="18">
        <f>E47</f>
        <v>0</v>
      </c>
      <c r="F46" s="18">
        <f>F47</f>
        <v>2204</v>
      </c>
      <c r="G46" s="24"/>
    </row>
    <row r="47" spans="1:7" ht="21.75" customHeight="1">
      <c r="A47" s="6"/>
      <c r="B47" s="6"/>
      <c r="C47" s="6" t="s">
        <v>106</v>
      </c>
      <c r="D47" s="1" t="s">
        <v>125</v>
      </c>
      <c r="E47" s="18"/>
      <c r="F47" s="18">
        <v>2204</v>
      </c>
      <c r="G47" s="24"/>
    </row>
    <row r="48" spans="1:7" ht="25.5" customHeight="1">
      <c r="A48" s="6"/>
      <c r="B48" s="6" t="s">
        <v>71</v>
      </c>
      <c r="C48" s="6"/>
      <c r="D48" s="1" t="s">
        <v>36</v>
      </c>
      <c r="E48" s="18">
        <f>E49</f>
        <v>0</v>
      </c>
      <c r="F48" s="18">
        <f>F49</f>
        <v>8888</v>
      </c>
      <c r="G48" s="24"/>
    </row>
    <row r="49" spans="1:7" ht="21.75" customHeight="1">
      <c r="A49" s="6"/>
      <c r="B49" s="6"/>
      <c r="C49" s="6" t="s">
        <v>126</v>
      </c>
      <c r="D49" s="1" t="s">
        <v>125</v>
      </c>
      <c r="E49" s="18"/>
      <c r="F49" s="33">
        <v>8888</v>
      </c>
      <c r="G49" s="37"/>
    </row>
    <row r="50" spans="1:7" ht="21.75" customHeight="1">
      <c r="A50" s="17" t="s">
        <v>326</v>
      </c>
      <c r="B50" s="6"/>
      <c r="C50" s="6"/>
      <c r="D50" s="21" t="s">
        <v>325</v>
      </c>
      <c r="E50" s="26">
        <f>E51</f>
        <v>1200</v>
      </c>
      <c r="F50" s="26">
        <f>F51</f>
        <v>1200</v>
      </c>
      <c r="G50" s="27">
        <f>F50/E50%</f>
        <v>100</v>
      </c>
    </row>
    <row r="51" spans="1:7" ht="21.75" customHeight="1">
      <c r="A51" s="6"/>
      <c r="B51" s="6" t="s">
        <v>327</v>
      </c>
      <c r="C51" s="6"/>
      <c r="D51" s="1" t="s">
        <v>328</v>
      </c>
      <c r="E51" s="18">
        <f>E52</f>
        <v>1200</v>
      </c>
      <c r="F51" s="18">
        <f>F52</f>
        <v>1200</v>
      </c>
      <c r="G51" s="24"/>
    </row>
    <row r="52" spans="1:7" ht="66" customHeight="1">
      <c r="A52" s="6"/>
      <c r="B52" s="6"/>
      <c r="C52" s="6" t="s">
        <v>127</v>
      </c>
      <c r="D52" s="1" t="s">
        <v>118</v>
      </c>
      <c r="E52" s="18">
        <v>1200</v>
      </c>
      <c r="F52" s="18">
        <v>1200</v>
      </c>
      <c r="G52" s="24"/>
    </row>
    <row r="53" spans="1:7" s="10" customFormat="1" ht="36" customHeight="1">
      <c r="A53" s="9" t="s">
        <v>88</v>
      </c>
      <c r="B53" s="9"/>
      <c r="C53" s="9"/>
      <c r="D53" s="21" t="s">
        <v>89</v>
      </c>
      <c r="E53" s="22">
        <f>E54+E56</f>
        <v>14195</v>
      </c>
      <c r="F53" s="22">
        <f>F54+F56</f>
        <v>14195</v>
      </c>
      <c r="G53" s="23">
        <f>F53/E53%</f>
        <v>100.00000000000001</v>
      </c>
    </row>
    <row r="54" spans="1:7" s="13" customFormat="1" ht="27.75" customHeight="1">
      <c r="A54" s="12"/>
      <c r="B54" s="12" t="s">
        <v>157</v>
      </c>
      <c r="C54" s="12"/>
      <c r="D54" s="4" t="s">
        <v>158</v>
      </c>
      <c r="E54" s="18">
        <f>E55</f>
        <v>3000</v>
      </c>
      <c r="F54" s="18">
        <f>F55</f>
        <v>3000</v>
      </c>
      <c r="G54" s="23"/>
    </row>
    <row r="55" spans="1:7" s="10" customFormat="1" ht="57">
      <c r="A55" s="6"/>
      <c r="B55" s="6"/>
      <c r="C55" s="6" t="s">
        <v>127</v>
      </c>
      <c r="D55" s="1" t="s">
        <v>118</v>
      </c>
      <c r="E55" s="18">
        <v>3000</v>
      </c>
      <c r="F55" s="18">
        <v>3000</v>
      </c>
      <c r="G55" s="24"/>
    </row>
    <row r="56" spans="1:7" s="13" customFormat="1" ht="27.75" customHeight="1">
      <c r="A56" s="12"/>
      <c r="B56" s="12" t="s">
        <v>105</v>
      </c>
      <c r="C56" s="12"/>
      <c r="D56" s="4" t="s">
        <v>36</v>
      </c>
      <c r="E56" s="18">
        <f>E57</f>
        <v>11195</v>
      </c>
      <c r="F56" s="18">
        <f>F57</f>
        <v>11195</v>
      </c>
      <c r="G56" s="23"/>
    </row>
    <row r="57" spans="1:7" s="10" customFormat="1" ht="57">
      <c r="A57" s="6"/>
      <c r="B57" s="6"/>
      <c r="C57" s="6" t="s">
        <v>127</v>
      </c>
      <c r="D57" s="1" t="s">
        <v>118</v>
      </c>
      <c r="E57" s="18">
        <v>11195</v>
      </c>
      <c r="F57" s="18">
        <v>11195</v>
      </c>
      <c r="G57" s="24"/>
    </row>
    <row r="58" spans="1:7" s="10" customFormat="1" ht="21" customHeight="1">
      <c r="A58" s="17" t="s">
        <v>277</v>
      </c>
      <c r="B58" s="17"/>
      <c r="C58" s="17"/>
      <c r="D58" s="2" t="s">
        <v>278</v>
      </c>
      <c r="E58" s="26">
        <f>E59</f>
        <v>313020</v>
      </c>
      <c r="F58" s="26">
        <f>F59</f>
        <v>156510</v>
      </c>
      <c r="G58" s="27">
        <f>F58/E58%</f>
        <v>50</v>
      </c>
    </row>
    <row r="59" spans="1:7" s="10" customFormat="1" ht="21" customHeight="1">
      <c r="A59" s="17"/>
      <c r="B59" s="12" t="s">
        <v>279</v>
      </c>
      <c r="C59" s="12"/>
      <c r="D59" s="4" t="s">
        <v>280</v>
      </c>
      <c r="E59" s="54">
        <f>E60</f>
        <v>313020</v>
      </c>
      <c r="F59" s="54">
        <f>F60</f>
        <v>156510</v>
      </c>
      <c r="G59" s="52">
        <f>F59/E59%</f>
        <v>50</v>
      </c>
    </row>
    <row r="60" spans="1:7" s="10" customFormat="1" ht="57">
      <c r="A60" s="6"/>
      <c r="B60" s="6"/>
      <c r="C60" s="6" t="s">
        <v>127</v>
      </c>
      <c r="D60" s="1" t="s">
        <v>118</v>
      </c>
      <c r="E60" s="18">
        <v>313020</v>
      </c>
      <c r="F60" s="18">
        <v>156510</v>
      </c>
      <c r="G60" s="23"/>
    </row>
    <row r="61" spans="1:7" s="10" customFormat="1" ht="60">
      <c r="A61" s="9" t="s">
        <v>43</v>
      </c>
      <c r="B61" s="9"/>
      <c r="C61" s="9"/>
      <c r="D61" s="21" t="s">
        <v>281</v>
      </c>
      <c r="E61" s="22">
        <f>E62+E68</f>
        <v>65957697</v>
      </c>
      <c r="F61" s="22">
        <f>F62+F68</f>
        <v>33387080</v>
      </c>
      <c r="G61" s="23">
        <f>F61/E61%</f>
        <v>50.61892928129374</v>
      </c>
    </row>
    <row r="62" spans="1:7" ht="45" customHeight="1">
      <c r="A62" s="6"/>
      <c r="B62" s="6" t="s">
        <v>53</v>
      </c>
      <c r="C62" s="6"/>
      <c r="D62" s="1" t="s">
        <v>63</v>
      </c>
      <c r="E62" s="18">
        <f>E63+E64+E65+E66+E67</f>
        <v>5910000</v>
      </c>
      <c r="F62" s="18">
        <f>F63+F64+F65+F66+F67</f>
        <v>3997386</v>
      </c>
      <c r="G62" s="24">
        <f>F62/E62%</f>
        <v>67.63766497461928</v>
      </c>
    </row>
    <row r="63" spans="1:7" ht="21.75" customHeight="1">
      <c r="A63" s="6"/>
      <c r="B63" s="6"/>
      <c r="C63" s="6" t="s">
        <v>119</v>
      </c>
      <c r="D63" s="1" t="s">
        <v>120</v>
      </c>
      <c r="E63" s="18">
        <v>3900000</v>
      </c>
      <c r="F63" s="18">
        <v>2119161</v>
      </c>
      <c r="G63" s="24">
        <f>F63/E63%</f>
        <v>54.33746153846154</v>
      </c>
    </row>
    <row r="64" spans="1:7" ht="65.25" customHeight="1">
      <c r="A64" s="6"/>
      <c r="B64" s="6"/>
      <c r="C64" s="6" t="s">
        <v>160</v>
      </c>
      <c r="D64" s="1" t="s">
        <v>161</v>
      </c>
      <c r="E64" s="18">
        <v>1500000</v>
      </c>
      <c r="F64" s="18">
        <v>1587207</v>
      </c>
      <c r="G64" s="24">
        <f>F64/E64%</f>
        <v>105.8138</v>
      </c>
    </row>
    <row r="65" spans="1:7" ht="30" customHeight="1">
      <c r="A65" s="6"/>
      <c r="B65" s="6"/>
      <c r="C65" s="14" t="s">
        <v>438</v>
      </c>
      <c r="D65" s="1" t="s">
        <v>125</v>
      </c>
      <c r="E65" s="18"/>
      <c r="F65" s="18">
        <v>4819</v>
      </c>
      <c r="G65" s="24"/>
    </row>
    <row r="66" spans="1:7" ht="26.25" customHeight="1">
      <c r="A66" s="6"/>
      <c r="B66" s="6"/>
      <c r="C66" s="6" t="s">
        <v>282</v>
      </c>
      <c r="D66" s="1" t="s">
        <v>283</v>
      </c>
      <c r="E66" s="18">
        <v>400000</v>
      </c>
      <c r="F66" s="18">
        <v>209962</v>
      </c>
      <c r="G66" s="24"/>
    </row>
    <row r="67" spans="1:7" ht="20.25" customHeight="1">
      <c r="A67" s="6"/>
      <c r="B67" s="6"/>
      <c r="C67" s="6" t="s">
        <v>239</v>
      </c>
      <c r="D67" s="1" t="s">
        <v>242</v>
      </c>
      <c r="E67" s="18">
        <v>110000</v>
      </c>
      <c r="F67" s="18">
        <v>76237</v>
      </c>
      <c r="G67" s="24"/>
    </row>
    <row r="68" spans="1:7" ht="41.25" customHeight="1">
      <c r="A68" s="6"/>
      <c r="B68" s="6" t="s">
        <v>64</v>
      </c>
      <c r="C68" s="6"/>
      <c r="D68" s="1" t="s">
        <v>116</v>
      </c>
      <c r="E68" s="18">
        <f>E69+E70</f>
        <v>60047697</v>
      </c>
      <c r="F68" s="18">
        <f>F69+F70</f>
        <v>29389694</v>
      </c>
      <c r="G68" s="24">
        <f>F68/E68%</f>
        <v>48.94391536781169</v>
      </c>
    </row>
    <row r="69" spans="1:7" ht="26.25" customHeight="1">
      <c r="A69" s="6"/>
      <c r="B69" s="6"/>
      <c r="C69" s="6" t="s">
        <v>121</v>
      </c>
      <c r="D69" s="1" t="s">
        <v>123</v>
      </c>
      <c r="E69" s="18">
        <v>57047697</v>
      </c>
      <c r="F69" s="18">
        <v>27511497</v>
      </c>
      <c r="G69" s="24">
        <f>F69/E69%</f>
        <v>48.22542967860736</v>
      </c>
    </row>
    <row r="70" spans="1:7" ht="23.25" customHeight="1">
      <c r="A70" s="6"/>
      <c r="B70" s="6"/>
      <c r="C70" s="6" t="s">
        <v>122</v>
      </c>
      <c r="D70" s="1" t="s">
        <v>124</v>
      </c>
      <c r="E70" s="18">
        <v>3000000</v>
      </c>
      <c r="F70" s="18">
        <v>1878197</v>
      </c>
      <c r="G70" s="24">
        <f>F70/E70%</f>
        <v>62.606566666666666</v>
      </c>
    </row>
    <row r="71" spans="1:7" s="10" customFormat="1" ht="22.5" customHeight="1">
      <c r="A71" s="34" t="s">
        <v>44</v>
      </c>
      <c r="B71" s="34"/>
      <c r="C71" s="34"/>
      <c r="D71" s="3" t="s">
        <v>45</v>
      </c>
      <c r="E71" s="35">
        <f>E72+E74+E76</f>
        <v>32414603</v>
      </c>
      <c r="F71" s="35">
        <f>F72+F74+F76</f>
        <v>18721452</v>
      </c>
      <c r="G71" s="36">
        <f>F71/E71%</f>
        <v>57.7562279568872</v>
      </c>
    </row>
    <row r="72" spans="1:7" ht="34.5" customHeight="1">
      <c r="A72" s="6"/>
      <c r="B72" s="6" t="s">
        <v>46</v>
      </c>
      <c r="C72" s="6"/>
      <c r="D72" s="1" t="s">
        <v>47</v>
      </c>
      <c r="E72" s="18">
        <f>E73</f>
        <v>21324436</v>
      </c>
      <c r="F72" s="18">
        <f>F73</f>
        <v>13122728</v>
      </c>
      <c r="G72" s="24">
        <f>F72/E72%</f>
        <v>61.53845288100469</v>
      </c>
    </row>
    <row r="73" spans="1:7" ht="25.5" customHeight="1">
      <c r="A73" s="8"/>
      <c r="B73" s="8"/>
      <c r="C73" s="6" t="s">
        <v>162</v>
      </c>
      <c r="D73" s="1" t="s">
        <v>163</v>
      </c>
      <c r="E73" s="18">
        <v>21324436</v>
      </c>
      <c r="F73" s="18">
        <v>13122728</v>
      </c>
      <c r="G73" s="24"/>
    </row>
    <row r="74" spans="1:7" ht="25.5" customHeight="1">
      <c r="A74" s="6"/>
      <c r="B74" s="6" t="s">
        <v>336</v>
      </c>
      <c r="C74" s="6"/>
      <c r="D74" s="1" t="s">
        <v>337</v>
      </c>
      <c r="E74" s="18">
        <f>E75</f>
        <v>0</v>
      </c>
      <c r="F74" s="18">
        <f>F75</f>
        <v>53638</v>
      </c>
      <c r="G74" s="24"/>
    </row>
    <row r="75" spans="1:7" ht="25.5" customHeight="1">
      <c r="A75" s="6"/>
      <c r="B75" s="6"/>
      <c r="C75" s="6" t="s">
        <v>126</v>
      </c>
      <c r="D75" s="1" t="s">
        <v>246</v>
      </c>
      <c r="E75" s="18"/>
      <c r="F75" s="18">
        <v>53638</v>
      </c>
      <c r="G75" s="24"/>
    </row>
    <row r="76" spans="1:9" ht="32.25" customHeight="1">
      <c r="A76" s="6"/>
      <c r="B76" s="6" t="s">
        <v>92</v>
      </c>
      <c r="C76" s="6"/>
      <c r="D76" s="1" t="s">
        <v>93</v>
      </c>
      <c r="E76" s="18">
        <f>E77</f>
        <v>11090167</v>
      </c>
      <c r="F76" s="18">
        <f>F77</f>
        <v>5545086</v>
      </c>
      <c r="G76" s="24">
        <f>F76/E76%</f>
        <v>50.00002254249192</v>
      </c>
      <c r="I76" s="7" t="s">
        <v>164</v>
      </c>
    </row>
    <row r="77" spans="1:7" ht="32.25" customHeight="1">
      <c r="A77" s="6"/>
      <c r="B77" s="6"/>
      <c r="C77" s="6" t="s">
        <v>162</v>
      </c>
      <c r="D77" s="1" t="s">
        <v>163</v>
      </c>
      <c r="E77" s="18">
        <v>11090167</v>
      </c>
      <c r="F77" s="18">
        <v>5545086</v>
      </c>
      <c r="G77" s="24"/>
    </row>
    <row r="78" spans="1:7" s="10" customFormat="1" ht="30" customHeight="1">
      <c r="A78" s="9" t="s">
        <v>33</v>
      </c>
      <c r="B78" s="9"/>
      <c r="C78" s="9"/>
      <c r="D78" s="21" t="s">
        <v>34</v>
      </c>
      <c r="E78" s="35">
        <f>E79+E81+E83+E85+E91+E93+E95</f>
        <v>1772799</v>
      </c>
      <c r="F78" s="35">
        <f>F79+F81+F83+F85+F91+F93+F95</f>
        <v>2574965</v>
      </c>
      <c r="G78" s="23">
        <f>F78/E78%</f>
        <v>145.24855891728276</v>
      </c>
    </row>
    <row r="79" spans="1:7" ht="24.75" customHeight="1">
      <c r="A79" s="6"/>
      <c r="B79" s="6" t="s">
        <v>72</v>
      </c>
      <c r="C79" s="6"/>
      <c r="D79" s="1" t="s">
        <v>101</v>
      </c>
      <c r="E79" s="18">
        <f>E80</f>
        <v>0</v>
      </c>
      <c r="F79" s="18">
        <f>F80</f>
        <v>48866</v>
      </c>
      <c r="G79" s="24"/>
    </row>
    <row r="80" spans="1:7" ht="24.75" customHeight="1">
      <c r="A80" s="6"/>
      <c r="B80" s="6"/>
      <c r="C80" s="6" t="s">
        <v>338</v>
      </c>
      <c r="D80" s="1" t="s">
        <v>125</v>
      </c>
      <c r="E80" s="18"/>
      <c r="F80" s="18">
        <v>48866</v>
      </c>
      <c r="G80" s="24"/>
    </row>
    <row r="81" spans="1:7" ht="28.5">
      <c r="A81" s="6"/>
      <c r="B81" s="6" t="s">
        <v>406</v>
      </c>
      <c r="C81" s="6"/>
      <c r="D81" s="1" t="s">
        <v>407</v>
      </c>
      <c r="E81" s="18">
        <f>E82</f>
        <v>8220</v>
      </c>
      <c r="F81" s="18">
        <f>F82</f>
        <v>4110</v>
      </c>
      <c r="G81" s="24">
        <f>F81/E81%</f>
        <v>50</v>
      </c>
    </row>
    <row r="82" spans="1:7" ht="40.5" customHeight="1">
      <c r="A82" s="6"/>
      <c r="B82" s="6"/>
      <c r="C82" s="6" t="s">
        <v>284</v>
      </c>
      <c r="D82" s="1" t="s">
        <v>285</v>
      </c>
      <c r="E82" s="18">
        <v>8220</v>
      </c>
      <c r="F82" s="18">
        <v>4110</v>
      </c>
      <c r="G82" s="24"/>
    </row>
    <row r="83" spans="1:7" ht="23.25" customHeight="1">
      <c r="A83" s="6"/>
      <c r="B83" s="6" t="s">
        <v>73</v>
      </c>
      <c r="C83" s="6"/>
      <c r="D83" s="1" t="s">
        <v>74</v>
      </c>
      <c r="E83" s="18">
        <f>E84</f>
        <v>0</v>
      </c>
      <c r="F83" s="18">
        <f>F84</f>
        <v>8633</v>
      </c>
      <c r="G83" s="24">
        <v>0</v>
      </c>
    </row>
    <row r="84" spans="1:7" ht="30" customHeight="1">
      <c r="A84" s="6"/>
      <c r="B84" s="6"/>
      <c r="C84" s="6" t="s">
        <v>338</v>
      </c>
      <c r="D84" s="1" t="s">
        <v>125</v>
      </c>
      <c r="E84" s="18"/>
      <c r="F84" s="18">
        <v>8633</v>
      </c>
      <c r="G84" s="24"/>
    </row>
    <row r="85" spans="1:7" ht="23.25" customHeight="1">
      <c r="A85" s="6"/>
      <c r="B85" s="6" t="s">
        <v>408</v>
      </c>
      <c r="C85" s="6"/>
      <c r="D85" s="1" t="s">
        <v>409</v>
      </c>
      <c r="E85" s="18">
        <f>E86+E87+E88+E89+E90</f>
        <v>1400497</v>
      </c>
      <c r="F85" s="18">
        <f>F86+F87+F88+F89+F90</f>
        <v>2259957</v>
      </c>
      <c r="G85" s="24">
        <f>F85/E85%</f>
        <v>161.3682142839292</v>
      </c>
    </row>
    <row r="86" spans="1:7" ht="30" customHeight="1">
      <c r="A86" s="6"/>
      <c r="B86" s="6"/>
      <c r="C86" s="14" t="s">
        <v>410</v>
      </c>
      <c r="D86" s="1" t="s">
        <v>125</v>
      </c>
      <c r="E86" s="18"/>
      <c r="F86" s="18">
        <v>21551</v>
      </c>
      <c r="G86" s="24"/>
    </row>
    <row r="87" spans="1:7" ht="57.75" customHeight="1">
      <c r="A87" s="6"/>
      <c r="B87" s="6"/>
      <c r="C87" s="14" t="s">
        <v>340</v>
      </c>
      <c r="D87" s="1" t="s">
        <v>341</v>
      </c>
      <c r="E87" s="18"/>
      <c r="F87" s="18">
        <v>984505</v>
      </c>
      <c r="G87" s="24"/>
    </row>
    <row r="88" spans="1:7" ht="102.75" customHeight="1">
      <c r="A88" s="6"/>
      <c r="B88" s="6"/>
      <c r="C88" s="14" t="s">
        <v>343</v>
      </c>
      <c r="D88" s="1" t="s">
        <v>380</v>
      </c>
      <c r="E88" s="18">
        <v>760228</v>
      </c>
      <c r="F88" s="18">
        <v>760228</v>
      </c>
      <c r="G88" s="24"/>
    </row>
    <row r="89" spans="1:7" ht="105.75" customHeight="1">
      <c r="A89" s="6"/>
      <c r="B89" s="6"/>
      <c r="C89" s="14" t="s">
        <v>344</v>
      </c>
      <c r="D89" s="1" t="s">
        <v>380</v>
      </c>
      <c r="E89" s="18">
        <v>64288</v>
      </c>
      <c r="F89" s="18">
        <v>64288</v>
      </c>
      <c r="G89" s="24"/>
    </row>
    <row r="90" spans="1:7" ht="85.5">
      <c r="A90" s="6"/>
      <c r="B90" s="6"/>
      <c r="C90" s="14" t="s">
        <v>342</v>
      </c>
      <c r="D90" s="1" t="s">
        <v>380</v>
      </c>
      <c r="E90" s="18">
        <v>575981</v>
      </c>
      <c r="F90" s="18">
        <v>429385</v>
      </c>
      <c r="G90" s="24"/>
    </row>
    <row r="91" spans="1:7" ht="21.75" customHeight="1">
      <c r="A91" s="6"/>
      <c r="B91" s="6" t="s">
        <v>54</v>
      </c>
      <c r="C91" s="14"/>
      <c r="D91" s="1" t="s">
        <v>411</v>
      </c>
      <c r="E91" s="18">
        <f>E92</f>
        <v>0</v>
      </c>
      <c r="F91" s="18">
        <f>F92</f>
        <v>10465</v>
      </c>
      <c r="G91" s="24"/>
    </row>
    <row r="92" spans="1:7" ht="21.75" customHeight="1">
      <c r="A92" s="6"/>
      <c r="B92" s="6"/>
      <c r="C92" s="14" t="s">
        <v>412</v>
      </c>
      <c r="D92" s="1" t="s">
        <v>125</v>
      </c>
      <c r="E92" s="18"/>
      <c r="F92" s="18">
        <v>10465</v>
      </c>
      <c r="G92" s="24"/>
    </row>
    <row r="93" spans="1:7" ht="61.5" customHeight="1">
      <c r="A93" s="6"/>
      <c r="B93" s="6" t="s">
        <v>413</v>
      </c>
      <c r="C93" s="14"/>
      <c r="D93" s="1" t="s">
        <v>490</v>
      </c>
      <c r="E93" s="18">
        <f>E94</f>
        <v>0</v>
      </c>
      <c r="F93" s="18">
        <f>F94</f>
        <v>7304</v>
      </c>
      <c r="G93" s="24"/>
    </row>
    <row r="94" spans="1:7" ht="65.25" customHeight="1">
      <c r="A94" s="6"/>
      <c r="B94" s="6"/>
      <c r="C94" s="14" t="s">
        <v>127</v>
      </c>
      <c r="D94" s="1" t="s">
        <v>118</v>
      </c>
      <c r="E94" s="18"/>
      <c r="F94" s="18">
        <v>7304</v>
      </c>
      <c r="G94" s="24"/>
    </row>
    <row r="95" spans="1:7" ht="21.75" customHeight="1">
      <c r="A95" s="6"/>
      <c r="B95" s="6" t="s">
        <v>35</v>
      </c>
      <c r="C95" s="14"/>
      <c r="D95" s="1" t="s">
        <v>36</v>
      </c>
      <c r="E95" s="18">
        <f>E96+E97+E98+E99</f>
        <v>364082</v>
      </c>
      <c r="F95" s="18">
        <f>F96+F97+F98+F99</f>
        <v>235630</v>
      </c>
      <c r="G95" s="24">
        <f>F95/E95%</f>
        <v>64.71893694277662</v>
      </c>
    </row>
    <row r="96" spans="1:7" ht="21.75" customHeight="1">
      <c r="A96" s="6"/>
      <c r="B96" s="6"/>
      <c r="C96" s="14" t="s">
        <v>106</v>
      </c>
      <c r="D96" s="1" t="s">
        <v>125</v>
      </c>
      <c r="E96" s="18"/>
      <c r="F96" s="18">
        <v>30</v>
      </c>
      <c r="G96" s="24"/>
    </row>
    <row r="97" spans="1:7" ht="99.75" customHeight="1">
      <c r="A97" s="6"/>
      <c r="B97" s="6"/>
      <c r="C97" s="14" t="s">
        <v>343</v>
      </c>
      <c r="D97" s="1" t="s">
        <v>414</v>
      </c>
      <c r="E97" s="18">
        <v>251737</v>
      </c>
      <c r="F97" s="18">
        <v>135007</v>
      </c>
      <c r="G97" s="24"/>
    </row>
    <row r="98" spans="1:7" ht="114" customHeight="1">
      <c r="A98" s="6"/>
      <c r="B98" s="6"/>
      <c r="C98" s="14" t="s">
        <v>344</v>
      </c>
      <c r="D98" s="1" t="s">
        <v>414</v>
      </c>
      <c r="E98" s="18">
        <v>25345</v>
      </c>
      <c r="F98" s="18">
        <v>13593</v>
      </c>
      <c r="G98" s="24"/>
    </row>
    <row r="99" spans="1:7" ht="64.5" customHeight="1">
      <c r="A99" s="6"/>
      <c r="B99" s="6"/>
      <c r="C99" s="14" t="s">
        <v>324</v>
      </c>
      <c r="D99" s="1" t="s">
        <v>415</v>
      </c>
      <c r="E99" s="18">
        <v>87000</v>
      </c>
      <c r="F99" s="18">
        <v>87000</v>
      </c>
      <c r="G99" s="24"/>
    </row>
    <row r="100" spans="1:7" s="10" customFormat="1" ht="21.75" customHeight="1">
      <c r="A100" s="9" t="s">
        <v>22</v>
      </c>
      <c r="B100" s="9"/>
      <c r="C100" s="9"/>
      <c r="D100" s="25" t="s">
        <v>23</v>
      </c>
      <c r="E100" s="22">
        <f>E101</f>
        <v>6981000</v>
      </c>
      <c r="F100" s="22">
        <f>F101</f>
        <v>2516053</v>
      </c>
      <c r="G100" s="23">
        <f>F100/E100%</f>
        <v>36.04144105429022</v>
      </c>
    </row>
    <row r="101" spans="1:7" ht="48" customHeight="1">
      <c r="A101" s="6"/>
      <c r="B101" s="6" t="s">
        <v>24</v>
      </c>
      <c r="C101" s="6"/>
      <c r="D101" s="1" t="s">
        <v>109</v>
      </c>
      <c r="E101" s="18">
        <f>E102</f>
        <v>6981000</v>
      </c>
      <c r="F101" s="18">
        <f>F102</f>
        <v>2516053</v>
      </c>
      <c r="G101" s="24"/>
    </row>
    <row r="102" spans="1:7" ht="70.5" customHeight="1">
      <c r="A102" s="6"/>
      <c r="B102" s="6"/>
      <c r="C102" s="14" t="s">
        <v>127</v>
      </c>
      <c r="D102" s="1" t="s">
        <v>118</v>
      </c>
      <c r="E102" s="18">
        <v>6981000</v>
      </c>
      <c r="F102" s="18">
        <v>2516053</v>
      </c>
      <c r="G102" s="24"/>
    </row>
    <row r="103" spans="1:7" s="10" customFormat="1" ht="21" customHeight="1">
      <c r="A103" s="9" t="s">
        <v>90</v>
      </c>
      <c r="B103" s="9"/>
      <c r="C103" s="9"/>
      <c r="D103" s="25" t="s">
        <v>91</v>
      </c>
      <c r="E103" s="22">
        <f>E104+E106+E109+E111</f>
        <v>525867</v>
      </c>
      <c r="F103" s="22">
        <f>F104+F106+F109+F111</f>
        <v>173131</v>
      </c>
      <c r="G103" s="23">
        <f>F103/E103%</f>
        <v>32.92296341090047</v>
      </c>
    </row>
    <row r="104" spans="1:7" ht="38.25" customHeight="1">
      <c r="A104" s="6"/>
      <c r="B104" s="6" t="s">
        <v>271</v>
      </c>
      <c r="C104" s="6"/>
      <c r="D104" s="1" t="s">
        <v>270</v>
      </c>
      <c r="E104" s="18">
        <f>E105</f>
        <v>13290</v>
      </c>
      <c r="F104" s="18">
        <f>F105</f>
        <v>0</v>
      </c>
      <c r="G104" s="24"/>
    </row>
    <row r="105" spans="1:7" ht="70.5" customHeight="1">
      <c r="A105" s="6"/>
      <c r="B105" s="6"/>
      <c r="C105" s="14" t="s">
        <v>127</v>
      </c>
      <c r="D105" s="1" t="s">
        <v>118</v>
      </c>
      <c r="E105" s="18">
        <v>13290</v>
      </c>
      <c r="F105" s="18"/>
      <c r="G105" s="24"/>
    </row>
    <row r="106" spans="1:7" ht="28.5" customHeight="1">
      <c r="A106" s="6"/>
      <c r="B106" s="6" t="s">
        <v>94</v>
      </c>
      <c r="C106" s="6"/>
      <c r="D106" s="1" t="s">
        <v>26</v>
      </c>
      <c r="E106" s="18">
        <f>E107+E108</f>
        <v>366717</v>
      </c>
      <c r="F106" s="18">
        <f>F107+F108</f>
        <v>157456</v>
      </c>
      <c r="G106" s="24">
        <f>F106/E106%</f>
        <v>42.93665142330462</v>
      </c>
    </row>
    <row r="107" spans="1:7" ht="21" customHeight="1">
      <c r="A107" s="55"/>
      <c r="B107" s="55"/>
      <c r="C107" s="56" t="s">
        <v>287</v>
      </c>
      <c r="D107" s="57" t="s">
        <v>125</v>
      </c>
      <c r="E107" s="58"/>
      <c r="F107" s="58">
        <v>2299</v>
      </c>
      <c r="G107" s="59"/>
    </row>
    <row r="108" spans="1:7" ht="113.25" customHeight="1">
      <c r="A108" s="55"/>
      <c r="B108" s="55"/>
      <c r="C108" s="56" t="s">
        <v>343</v>
      </c>
      <c r="D108" s="1" t="s">
        <v>414</v>
      </c>
      <c r="E108" s="58">
        <v>366717</v>
      </c>
      <c r="F108" s="58">
        <v>155157</v>
      </c>
      <c r="G108" s="59"/>
    </row>
    <row r="109" spans="1:7" ht="45" customHeight="1">
      <c r="A109" s="55"/>
      <c r="B109" s="55" t="s">
        <v>114</v>
      </c>
      <c r="C109" s="56"/>
      <c r="D109" s="57" t="s">
        <v>115</v>
      </c>
      <c r="E109" s="58">
        <f>E110</f>
        <v>0</v>
      </c>
      <c r="F109" s="58">
        <f>F110</f>
        <v>15675</v>
      </c>
      <c r="G109" s="59">
        <v>0</v>
      </c>
    </row>
    <row r="110" spans="1:7" ht="24.75" customHeight="1">
      <c r="A110" s="55"/>
      <c r="B110" s="55"/>
      <c r="C110" s="56" t="s">
        <v>331</v>
      </c>
      <c r="D110" s="57" t="s">
        <v>125</v>
      </c>
      <c r="E110" s="58"/>
      <c r="F110" s="58">
        <v>15675</v>
      </c>
      <c r="G110" s="59"/>
    </row>
    <row r="111" spans="1:7" ht="24.75" customHeight="1">
      <c r="A111" s="55"/>
      <c r="B111" s="55" t="s">
        <v>416</v>
      </c>
      <c r="C111" s="56"/>
      <c r="D111" s="57" t="s">
        <v>36</v>
      </c>
      <c r="E111" s="58">
        <f>E112</f>
        <v>145860</v>
      </c>
      <c r="F111" s="58">
        <f>F112</f>
        <v>0</v>
      </c>
      <c r="G111" s="59">
        <v>0</v>
      </c>
    </row>
    <row r="112" spans="1:7" ht="45.75" customHeight="1">
      <c r="A112" s="55"/>
      <c r="B112" s="55"/>
      <c r="C112" s="56" t="s">
        <v>417</v>
      </c>
      <c r="D112" s="57" t="s">
        <v>418</v>
      </c>
      <c r="E112" s="58">
        <v>145860</v>
      </c>
      <c r="F112" s="58"/>
      <c r="G112" s="59"/>
    </row>
    <row r="113" spans="1:7" s="13" customFormat="1" ht="30">
      <c r="A113" s="17" t="s">
        <v>25</v>
      </c>
      <c r="B113" s="12"/>
      <c r="C113" s="53"/>
      <c r="D113" s="2" t="s">
        <v>236</v>
      </c>
      <c r="E113" s="22">
        <f>E114+E116+E118</f>
        <v>106882</v>
      </c>
      <c r="F113" s="22">
        <f>F114+F116+F118</f>
        <v>47314</v>
      </c>
      <c r="G113" s="23">
        <f>F113/E113%</f>
        <v>44.26750996425965</v>
      </c>
    </row>
    <row r="114" spans="1:7" ht="32.25" customHeight="1">
      <c r="A114" s="6"/>
      <c r="B114" s="6" t="s">
        <v>273</v>
      </c>
      <c r="C114" s="14"/>
      <c r="D114" s="1" t="s">
        <v>274</v>
      </c>
      <c r="E114" s="18">
        <f>E115</f>
        <v>0</v>
      </c>
      <c r="F114" s="18">
        <f>F115</f>
        <v>10932</v>
      </c>
      <c r="G114" s="24"/>
    </row>
    <row r="115" spans="1:7" s="13" customFormat="1" ht="24.75" customHeight="1">
      <c r="A115" s="17"/>
      <c r="B115" s="12"/>
      <c r="C115" s="60" t="s">
        <v>126</v>
      </c>
      <c r="D115" s="61" t="s">
        <v>125</v>
      </c>
      <c r="E115" s="22"/>
      <c r="F115" s="18">
        <v>10932</v>
      </c>
      <c r="G115" s="23"/>
    </row>
    <row r="116" spans="1:7" s="13" customFormat="1" ht="24.75" customHeight="1">
      <c r="A116" s="17"/>
      <c r="B116" s="12" t="s">
        <v>419</v>
      </c>
      <c r="C116" s="60"/>
      <c r="D116" s="61" t="s">
        <v>420</v>
      </c>
      <c r="E116" s="54">
        <f>E117</f>
        <v>11182</v>
      </c>
      <c r="F116" s="54">
        <f>F117</f>
        <v>11182</v>
      </c>
      <c r="G116" s="52">
        <f>F116/E116%</f>
        <v>100</v>
      </c>
    </row>
    <row r="117" spans="1:7" s="13" customFormat="1" ht="60" customHeight="1">
      <c r="A117" s="17"/>
      <c r="B117" s="12"/>
      <c r="C117" s="60" t="s">
        <v>127</v>
      </c>
      <c r="D117" s="1" t="s">
        <v>118</v>
      </c>
      <c r="E117" s="54">
        <v>11182</v>
      </c>
      <c r="F117" s="18">
        <v>11182</v>
      </c>
      <c r="G117" s="23"/>
    </row>
    <row r="118" spans="1:7" ht="36.75" customHeight="1">
      <c r="A118" s="6"/>
      <c r="B118" s="6" t="s">
        <v>345</v>
      </c>
      <c r="C118" s="14"/>
      <c r="D118" s="1" t="s">
        <v>36</v>
      </c>
      <c r="E118" s="18">
        <f>E119</f>
        <v>95700</v>
      </c>
      <c r="F118" s="18">
        <f>F119</f>
        <v>25200</v>
      </c>
      <c r="G118" s="24"/>
    </row>
    <row r="119" spans="1:7" s="13" customFormat="1" ht="60" customHeight="1">
      <c r="A119" s="17"/>
      <c r="B119" s="12"/>
      <c r="C119" s="60" t="s">
        <v>127</v>
      </c>
      <c r="D119" s="1" t="s">
        <v>118</v>
      </c>
      <c r="E119" s="54">
        <v>95700</v>
      </c>
      <c r="F119" s="18">
        <v>25200</v>
      </c>
      <c r="G119" s="23"/>
    </row>
    <row r="120" spans="1:7" s="10" customFormat="1" ht="24" customHeight="1">
      <c r="A120" s="9" t="s">
        <v>38</v>
      </c>
      <c r="B120" s="9"/>
      <c r="C120" s="9"/>
      <c r="D120" s="21" t="s">
        <v>39</v>
      </c>
      <c r="E120" s="22">
        <f>E121+E124+E126+E130</f>
        <v>2001270</v>
      </c>
      <c r="F120" s="22">
        <f>F121+F124+F126+F130</f>
        <v>444007</v>
      </c>
      <c r="G120" s="23">
        <f>F120/E120%</f>
        <v>22.186261723805384</v>
      </c>
    </row>
    <row r="121" spans="1:7" ht="28.5" customHeight="1">
      <c r="A121" s="6"/>
      <c r="B121" s="6" t="s">
        <v>55</v>
      </c>
      <c r="C121" s="6"/>
      <c r="D121" s="1" t="s">
        <v>66</v>
      </c>
      <c r="E121" s="18">
        <f>E122+E123</f>
        <v>1570552</v>
      </c>
      <c r="F121" s="18">
        <f>F122+F123</f>
        <v>313953</v>
      </c>
      <c r="G121" s="24">
        <f>F121/E121%</f>
        <v>19.98997804593544</v>
      </c>
    </row>
    <row r="122" spans="1:7" ht="27" customHeight="1">
      <c r="A122" s="6"/>
      <c r="B122" s="6"/>
      <c r="C122" s="14" t="s">
        <v>421</v>
      </c>
      <c r="D122" s="1" t="s">
        <v>125</v>
      </c>
      <c r="E122" s="18"/>
      <c r="F122" s="18">
        <v>93415</v>
      </c>
      <c r="G122" s="24"/>
    </row>
    <row r="123" spans="1:7" ht="98.25" customHeight="1">
      <c r="A123" s="6"/>
      <c r="B123" s="6"/>
      <c r="C123" s="14" t="s">
        <v>342</v>
      </c>
      <c r="D123" s="1" t="s">
        <v>380</v>
      </c>
      <c r="E123" s="18">
        <v>1570552</v>
      </c>
      <c r="F123" s="18">
        <v>220538</v>
      </c>
      <c r="G123" s="24"/>
    </row>
    <row r="124" spans="1:7" ht="43.5" customHeight="1">
      <c r="A124" s="6"/>
      <c r="B124" s="6" t="s">
        <v>57</v>
      </c>
      <c r="C124" s="6"/>
      <c r="D124" s="1" t="s">
        <v>381</v>
      </c>
      <c r="E124" s="18">
        <f>E125</f>
        <v>0</v>
      </c>
      <c r="F124" s="18">
        <f>F125</f>
        <v>1620</v>
      </c>
      <c r="G124" s="24"/>
    </row>
    <row r="125" spans="1:7" ht="14.25">
      <c r="A125" s="6"/>
      <c r="B125" s="6"/>
      <c r="C125" s="14" t="s">
        <v>287</v>
      </c>
      <c r="D125" s="1" t="s">
        <v>125</v>
      </c>
      <c r="E125" s="18"/>
      <c r="F125" s="18">
        <v>1620</v>
      </c>
      <c r="G125" s="24"/>
    </row>
    <row r="126" spans="1:7" ht="23.25" customHeight="1">
      <c r="A126" s="15"/>
      <c r="B126" s="6" t="s">
        <v>77</v>
      </c>
      <c r="C126" s="14"/>
      <c r="D126" s="1" t="s">
        <v>227</v>
      </c>
      <c r="E126" s="18">
        <f>E127+E128+E129</f>
        <v>327737</v>
      </c>
      <c r="F126" s="18">
        <f>F127+F128+F129</f>
        <v>20229</v>
      </c>
      <c r="G126" s="24">
        <f>F126/E126%</f>
        <v>6.172327201384037</v>
      </c>
    </row>
    <row r="127" spans="1:7" ht="23.25" customHeight="1">
      <c r="A127" s="15"/>
      <c r="B127" s="6"/>
      <c r="C127" s="14" t="s">
        <v>287</v>
      </c>
      <c r="D127" s="1" t="s">
        <v>125</v>
      </c>
      <c r="E127" s="18"/>
      <c r="F127" s="18">
        <v>20151</v>
      </c>
      <c r="G127" s="24"/>
    </row>
    <row r="128" spans="1:7" ht="45.75" customHeight="1">
      <c r="A128" s="15"/>
      <c r="B128" s="6"/>
      <c r="C128" s="14" t="s">
        <v>340</v>
      </c>
      <c r="D128" s="1" t="s">
        <v>341</v>
      </c>
      <c r="E128" s="18"/>
      <c r="F128" s="18">
        <v>78</v>
      </c>
      <c r="G128" s="24"/>
    </row>
    <row r="129" spans="1:7" ht="114.75" customHeight="1">
      <c r="A129" s="15"/>
      <c r="B129" s="6"/>
      <c r="C129" s="14" t="s">
        <v>342</v>
      </c>
      <c r="D129" s="1" t="s">
        <v>380</v>
      </c>
      <c r="E129" s="18">
        <v>327737</v>
      </c>
      <c r="F129" s="18"/>
      <c r="G129" s="24"/>
    </row>
    <row r="130" spans="1:7" ht="22.5" customHeight="1">
      <c r="A130" s="15"/>
      <c r="B130" s="6" t="s">
        <v>95</v>
      </c>
      <c r="C130" s="6"/>
      <c r="D130" s="1" t="s">
        <v>100</v>
      </c>
      <c r="E130" s="18">
        <f>E131+E132+E133</f>
        <v>102981</v>
      </c>
      <c r="F130" s="18">
        <f>F131+F132+F133</f>
        <v>108205</v>
      </c>
      <c r="G130" s="24">
        <f>F130/E130%</f>
        <v>105.07278041580486</v>
      </c>
    </row>
    <row r="131" spans="1:7" ht="27" customHeight="1">
      <c r="A131" s="6"/>
      <c r="B131" s="6"/>
      <c r="C131" s="14" t="s">
        <v>422</v>
      </c>
      <c r="D131" s="1" t="s">
        <v>125</v>
      </c>
      <c r="E131" s="18"/>
      <c r="F131" s="18">
        <v>28205</v>
      </c>
      <c r="G131" s="24"/>
    </row>
    <row r="132" spans="1:7" ht="100.5" customHeight="1">
      <c r="A132" s="6"/>
      <c r="B132" s="6"/>
      <c r="C132" s="14" t="s">
        <v>343</v>
      </c>
      <c r="D132" s="1" t="s">
        <v>380</v>
      </c>
      <c r="E132" s="18">
        <v>92141</v>
      </c>
      <c r="F132" s="18">
        <v>71580</v>
      </c>
      <c r="G132" s="24"/>
    </row>
    <row r="133" spans="1:7" ht="106.5" customHeight="1">
      <c r="A133" s="6"/>
      <c r="B133" s="6"/>
      <c r="C133" s="14" t="s">
        <v>344</v>
      </c>
      <c r="D133" s="1" t="s">
        <v>380</v>
      </c>
      <c r="E133" s="18">
        <v>10840</v>
      </c>
      <c r="F133" s="18">
        <v>8420</v>
      </c>
      <c r="G133" s="24"/>
    </row>
    <row r="134" spans="1:7" ht="42.75" customHeight="1">
      <c r="A134" s="17" t="s">
        <v>321</v>
      </c>
      <c r="B134" s="17"/>
      <c r="C134" s="62"/>
      <c r="D134" s="2" t="s">
        <v>323</v>
      </c>
      <c r="E134" s="26">
        <f>E135+E143</f>
        <v>4535600</v>
      </c>
      <c r="F134" s="26">
        <f>F135+F143</f>
        <v>1686695</v>
      </c>
      <c r="G134" s="27">
        <f>F134/E134%</f>
        <v>37.187913396243054</v>
      </c>
    </row>
    <row r="135" spans="1:7" ht="24.75" customHeight="1">
      <c r="A135" s="6"/>
      <c r="B135" s="6" t="s">
        <v>322</v>
      </c>
      <c r="C135" s="14"/>
      <c r="D135" s="1" t="s">
        <v>37</v>
      </c>
      <c r="E135" s="18">
        <f>E137+E138+E136+E139+E140+E141+E142</f>
        <v>3164269</v>
      </c>
      <c r="F135" s="18">
        <f>F137+F138+F136+F139+F140+F141+F142</f>
        <v>1505668</v>
      </c>
      <c r="G135" s="24">
        <f>F135/E135%</f>
        <v>47.58343870258818</v>
      </c>
    </row>
    <row r="136" spans="1:7" ht="19.5" customHeight="1">
      <c r="A136" s="6"/>
      <c r="B136" s="6"/>
      <c r="C136" s="14" t="s">
        <v>334</v>
      </c>
      <c r="D136" s="1" t="s">
        <v>125</v>
      </c>
      <c r="E136" s="18"/>
      <c r="F136" s="18">
        <v>21118</v>
      </c>
      <c r="G136" s="24"/>
    </row>
    <row r="137" spans="1:7" ht="108" customHeight="1">
      <c r="A137" s="6"/>
      <c r="B137" s="6"/>
      <c r="C137" s="14" t="s">
        <v>343</v>
      </c>
      <c r="D137" s="1" t="s">
        <v>380</v>
      </c>
      <c r="E137" s="18">
        <v>460139</v>
      </c>
      <c r="F137" s="18">
        <v>115035</v>
      </c>
      <c r="G137" s="24"/>
    </row>
    <row r="138" spans="1:7" ht="105.75" customHeight="1">
      <c r="A138" s="6"/>
      <c r="B138" s="6"/>
      <c r="C138" s="14" t="s">
        <v>344</v>
      </c>
      <c r="D138" s="1" t="s">
        <v>380</v>
      </c>
      <c r="E138" s="18">
        <v>52730</v>
      </c>
      <c r="F138" s="18">
        <v>13182</v>
      </c>
      <c r="G138" s="24"/>
    </row>
    <row r="139" spans="1:7" ht="66" customHeight="1">
      <c r="A139" s="6"/>
      <c r="B139" s="6"/>
      <c r="C139" s="14" t="s">
        <v>127</v>
      </c>
      <c r="D139" s="1" t="s">
        <v>118</v>
      </c>
      <c r="E139" s="18">
        <v>18000</v>
      </c>
      <c r="F139" s="18"/>
      <c r="G139" s="24"/>
    </row>
    <row r="140" spans="1:7" ht="90.75" customHeight="1">
      <c r="A140" s="6"/>
      <c r="B140" s="6"/>
      <c r="C140" s="14" t="s">
        <v>286</v>
      </c>
      <c r="D140" s="1" t="s">
        <v>346</v>
      </c>
      <c r="E140" s="18">
        <v>1161000</v>
      </c>
      <c r="F140" s="18">
        <v>655050</v>
      </c>
      <c r="G140" s="24"/>
    </row>
    <row r="141" spans="1:7" ht="72" customHeight="1">
      <c r="A141" s="6"/>
      <c r="B141" s="6"/>
      <c r="C141" s="14" t="s">
        <v>128</v>
      </c>
      <c r="D141" s="1" t="s">
        <v>129</v>
      </c>
      <c r="E141" s="18">
        <v>885000</v>
      </c>
      <c r="F141" s="18">
        <v>458406</v>
      </c>
      <c r="G141" s="24"/>
    </row>
    <row r="142" spans="1:7" ht="65.25" customHeight="1">
      <c r="A142" s="6"/>
      <c r="B142" s="6"/>
      <c r="C142" s="14" t="s">
        <v>218</v>
      </c>
      <c r="D142" s="1" t="s">
        <v>382</v>
      </c>
      <c r="E142" s="18">
        <v>587400</v>
      </c>
      <c r="F142" s="18">
        <v>242877</v>
      </c>
      <c r="G142" s="24"/>
    </row>
    <row r="143" spans="1:7" ht="48.75" customHeight="1">
      <c r="A143" s="6"/>
      <c r="B143" s="6" t="s">
        <v>347</v>
      </c>
      <c r="C143" s="14"/>
      <c r="D143" s="1" t="s">
        <v>348</v>
      </c>
      <c r="E143" s="18">
        <f>E144+E145+E146</f>
        <v>1371331</v>
      </c>
      <c r="F143" s="18">
        <f>F144+F145+F146</f>
        <v>181027</v>
      </c>
      <c r="G143" s="24">
        <f>F143/E143%</f>
        <v>13.200824600333545</v>
      </c>
    </row>
    <row r="144" spans="1:7" ht="48.75" customHeight="1">
      <c r="A144" s="6"/>
      <c r="B144" s="6"/>
      <c r="C144" s="14" t="s">
        <v>334</v>
      </c>
      <c r="D144" s="1" t="s">
        <v>125</v>
      </c>
      <c r="E144" s="18"/>
      <c r="F144" s="18">
        <v>2831</v>
      </c>
      <c r="G144" s="24"/>
    </row>
    <row r="145" spans="1:7" ht="67.5" customHeight="1">
      <c r="A145" s="6"/>
      <c r="B145" s="6"/>
      <c r="C145" s="14" t="s">
        <v>218</v>
      </c>
      <c r="D145" s="1" t="s">
        <v>382</v>
      </c>
      <c r="E145" s="18">
        <v>350000</v>
      </c>
      <c r="F145" s="18">
        <v>146831</v>
      </c>
      <c r="G145" s="24"/>
    </row>
    <row r="146" spans="1:7" ht="99.75" customHeight="1">
      <c r="A146" s="6"/>
      <c r="B146" s="6"/>
      <c r="C146" s="14" t="s">
        <v>342</v>
      </c>
      <c r="D146" s="1" t="s">
        <v>380</v>
      </c>
      <c r="E146" s="18">
        <v>1021331</v>
      </c>
      <c r="F146" s="18">
        <v>31365</v>
      </c>
      <c r="G146" s="24"/>
    </row>
    <row r="147" spans="1:7" ht="34.5" customHeight="1">
      <c r="A147" s="9" t="s">
        <v>184</v>
      </c>
      <c r="B147" s="9"/>
      <c r="C147" s="16"/>
      <c r="D147" s="21" t="s">
        <v>196</v>
      </c>
      <c r="E147" s="22">
        <f>E148</f>
        <v>520000</v>
      </c>
      <c r="F147" s="22">
        <f>F148</f>
        <v>488799</v>
      </c>
      <c r="G147" s="23">
        <f>F147/E147%</f>
        <v>93.9998076923077</v>
      </c>
    </row>
    <row r="148" spans="1:7" ht="42.75">
      <c r="A148" s="6"/>
      <c r="B148" s="6" t="s">
        <v>185</v>
      </c>
      <c r="C148" s="14"/>
      <c r="D148" s="1" t="s">
        <v>275</v>
      </c>
      <c r="E148" s="18">
        <f>E149+E150+E151+E152</f>
        <v>520000</v>
      </c>
      <c r="F148" s="18">
        <f>F149+F150+F151+F152</f>
        <v>488799</v>
      </c>
      <c r="G148" s="23"/>
    </row>
    <row r="149" spans="1:7" ht="36" customHeight="1">
      <c r="A149" s="6"/>
      <c r="B149" s="6"/>
      <c r="C149" s="14" t="s">
        <v>241</v>
      </c>
      <c r="D149" s="1" t="s">
        <v>425</v>
      </c>
      <c r="E149" s="18">
        <v>1000</v>
      </c>
      <c r="F149" s="18"/>
      <c r="G149" s="23"/>
    </row>
    <row r="150" spans="1:7" ht="49.5" customHeight="1">
      <c r="A150" s="6"/>
      <c r="B150" s="6"/>
      <c r="C150" s="14" t="s">
        <v>423</v>
      </c>
      <c r="D150" s="1" t="s">
        <v>424</v>
      </c>
      <c r="E150" s="18">
        <v>9000</v>
      </c>
      <c r="F150" s="18"/>
      <c r="G150" s="23"/>
    </row>
    <row r="151" spans="1:7" ht="36" customHeight="1">
      <c r="A151" s="6"/>
      <c r="B151" s="6"/>
      <c r="C151" s="14" t="s">
        <v>239</v>
      </c>
      <c r="D151" s="1" t="s">
        <v>242</v>
      </c>
      <c r="E151" s="18">
        <v>510000</v>
      </c>
      <c r="F151" s="18">
        <v>485061</v>
      </c>
      <c r="G151" s="23"/>
    </row>
    <row r="152" spans="1:7" ht="36" customHeight="1">
      <c r="A152" s="6"/>
      <c r="B152" s="6"/>
      <c r="C152" s="14" t="s">
        <v>106</v>
      </c>
      <c r="D152" s="1" t="s">
        <v>125</v>
      </c>
      <c r="E152" s="18"/>
      <c r="F152" s="18">
        <v>3738</v>
      </c>
      <c r="G152" s="23"/>
    </row>
    <row r="153" spans="1:7" s="13" customFormat="1" ht="15">
      <c r="A153" s="17" t="s">
        <v>84</v>
      </c>
      <c r="B153" s="12"/>
      <c r="C153" s="53"/>
      <c r="D153" s="2" t="s">
        <v>139</v>
      </c>
      <c r="E153" s="22">
        <f>E154</f>
        <v>0</v>
      </c>
      <c r="F153" s="22">
        <f>F154</f>
        <v>2020</v>
      </c>
      <c r="G153" s="23" t="s">
        <v>240</v>
      </c>
    </row>
    <row r="154" spans="1:7" ht="15">
      <c r="A154" s="6"/>
      <c r="B154" s="6" t="s">
        <v>102</v>
      </c>
      <c r="C154" s="14"/>
      <c r="D154" s="1" t="s">
        <v>103</v>
      </c>
      <c r="E154" s="18">
        <f>E155</f>
        <v>0</v>
      </c>
      <c r="F154" s="18">
        <f>F155</f>
        <v>2020</v>
      </c>
      <c r="G154" s="23"/>
    </row>
    <row r="155" spans="1:7" ht="15">
      <c r="A155" s="6"/>
      <c r="B155" s="6"/>
      <c r="C155" s="14" t="s">
        <v>331</v>
      </c>
      <c r="D155" s="1" t="s">
        <v>125</v>
      </c>
      <c r="E155" s="18"/>
      <c r="F155" s="18">
        <v>2020</v>
      </c>
      <c r="G155" s="23"/>
    </row>
    <row r="156" spans="1:7" s="13" customFormat="1" ht="35.25" customHeight="1">
      <c r="A156" s="17" t="s">
        <v>85</v>
      </c>
      <c r="B156" s="17"/>
      <c r="C156" s="62"/>
      <c r="D156" s="2" t="s">
        <v>222</v>
      </c>
      <c r="E156" s="22">
        <f>E157+E160</f>
        <v>367000</v>
      </c>
      <c r="F156" s="22">
        <f>F157+F160</f>
        <v>142461</v>
      </c>
      <c r="G156" s="23">
        <f>F156/E156%</f>
        <v>38.817711171662125</v>
      </c>
    </row>
    <row r="157" spans="1:7" ht="24" customHeight="1">
      <c r="A157" s="9"/>
      <c r="B157" s="6" t="s">
        <v>136</v>
      </c>
      <c r="C157" s="16"/>
      <c r="D157" s="1" t="s">
        <v>137</v>
      </c>
      <c r="E157" s="18">
        <f>E158+E159</f>
        <v>367000</v>
      </c>
      <c r="F157" s="18">
        <f>F158+F159</f>
        <v>139239</v>
      </c>
      <c r="G157" s="23"/>
    </row>
    <row r="158" spans="1:7" ht="100.5" customHeight="1">
      <c r="A158" s="9"/>
      <c r="B158" s="6"/>
      <c r="C158" s="14" t="s">
        <v>243</v>
      </c>
      <c r="D158" s="1" t="s">
        <v>383</v>
      </c>
      <c r="E158" s="18">
        <v>367000</v>
      </c>
      <c r="F158" s="18">
        <v>117769</v>
      </c>
      <c r="G158" s="23"/>
    </row>
    <row r="159" spans="1:7" ht="27" customHeight="1">
      <c r="A159" s="6"/>
      <c r="B159" s="6"/>
      <c r="C159" s="14" t="s">
        <v>426</v>
      </c>
      <c r="D159" s="1" t="s">
        <v>125</v>
      </c>
      <c r="E159" s="18"/>
      <c r="F159" s="18">
        <v>21470</v>
      </c>
      <c r="G159" s="23"/>
    </row>
    <row r="160" spans="1:7" ht="27" customHeight="1">
      <c r="A160" s="6"/>
      <c r="B160" s="6" t="s">
        <v>104</v>
      </c>
      <c r="C160" s="14"/>
      <c r="D160" s="1" t="s">
        <v>427</v>
      </c>
      <c r="E160" s="18">
        <f>E161</f>
        <v>0</v>
      </c>
      <c r="F160" s="18">
        <f>F161</f>
        <v>3222</v>
      </c>
      <c r="G160" s="23">
        <v>0</v>
      </c>
    </row>
    <row r="161" spans="1:7" ht="27" customHeight="1">
      <c r="A161" s="6"/>
      <c r="B161" s="6"/>
      <c r="C161" s="14" t="s">
        <v>331</v>
      </c>
      <c r="D161" s="1" t="s">
        <v>125</v>
      </c>
      <c r="E161" s="18"/>
      <c r="F161" s="18">
        <v>3222</v>
      </c>
      <c r="G161" s="23"/>
    </row>
    <row r="162" spans="1:7" s="10" customFormat="1" ht="26.25" customHeight="1" thickBot="1">
      <c r="A162" s="294" t="s">
        <v>29</v>
      </c>
      <c r="B162" s="295"/>
      <c r="C162" s="295"/>
      <c r="D162" s="296"/>
      <c r="E162" s="63">
        <f>E4+E7+E10+E17+E20+E27+E38+E50+E53+E58+E61+E71+E78+E100+E103+E113+E120+E134+E147+E153+E156</f>
        <v>158056124</v>
      </c>
      <c r="F162" s="63">
        <f>F4+F7+F10+F17+F20+F27+F38+F50+F53+F58+F61+F71+F78+F100+F103+F113+F120+F134+F147+F153+F156</f>
        <v>66561867.94</v>
      </c>
      <c r="G162" s="64">
        <f>F162/E162%</f>
        <v>42.11280541081724</v>
      </c>
    </row>
    <row r="163" spans="1:7" ht="14.25">
      <c r="A163" s="28"/>
      <c r="B163" s="28"/>
      <c r="C163" s="28"/>
      <c r="D163" s="29"/>
      <c r="E163" s="30"/>
      <c r="F163" s="30"/>
      <c r="G163" s="31"/>
    </row>
  </sheetData>
  <sheetProtection/>
  <mergeCells count="3">
    <mergeCell ref="F1:G1"/>
    <mergeCell ref="A2:G2"/>
    <mergeCell ref="A162:D162"/>
  </mergeCells>
  <printOptions/>
  <pageMargins left="0.75" right="0.75" top="1" bottom="1" header="0.5" footer="0.5"/>
  <pageSetup fitToHeight="7" fitToWidth="1" horizontalDpi="600" verticalDpi="600" orientation="portrait" paperSize="9" scale="67" r:id="rId1"/>
  <headerFooter alignWithMargins="0">
    <oddFooter>&amp;CStrona &amp;P</oddFooter>
  </headerFooter>
  <rowBreaks count="2" manualBreakCount="2">
    <brk id="85" max="6" man="1"/>
    <brk id="129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45"/>
  <sheetViews>
    <sheetView zoomScalePageLayoutView="0" workbookViewId="0" topLeftCell="A1">
      <selection activeCell="Q350" sqref="Q350"/>
    </sheetView>
  </sheetViews>
  <sheetFormatPr defaultColWidth="9.00390625" defaultRowHeight="12.75"/>
  <cols>
    <col min="1" max="1" width="6.75390625" style="122" customWidth="1"/>
    <col min="2" max="2" width="10.125" style="122" customWidth="1"/>
    <col min="3" max="3" width="11.875" style="122" customWidth="1"/>
    <col min="4" max="4" width="38.875" style="122" customWidth="1"/>
    <col min="5" max="5" width="19.00390625" style="122" bestFit="1" customWidth="1"/>
    <col min="6" max="6" width="17.75390625" style="122" customWidth="1"/>
    <col min="7" max="7" width="12.25390625" style="163" customWidth="1"/>
    <col min="8" max="16384" width="9.125" style="122" customWidth="1"/>
  </cols>
  <sheetData>
    <row r="1" spans="6:7" ht="23.25" customHeight="1">
      <c r="F1" s="287" t="s">
        <v>301</v>
      </c>
      <c r="G1" s="287"/>
    </row>
    <row r="2" spans="1:8" ht="36.75" customHeight="1">
      <c r="A2" s="297" t="s">
        <v>485</v>
      </c>
      <c r="B2" s="297"/>
      <c r="C2" s="297"/>
      <c r="D2" s="297"/>
      <c r="E2" s="297"/>
      <c r="F2" s="297"/>
      <c r="G2" s="297"/>
      <c r="H2" s="164"/>
    </row>
    <row r="3" spans="1:8" ht="27.75" customHeight="1">
      <c r="A3" s="91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  <c r="H3" s="164"/>
    </row>
    <row r="4" spans="1:7" ht="27.75" customHeight="1">
      <c r="A4" s="90" t="s">
        <v>18</v>
      </c>
      <c r="B4" s="90"/>
      <c r="C4" s="91"/>
      <c r="D4" s="92" t="s">
        <v>19</v>
      </c>
      <c r="E4" s="93">
        <f>E5+E10+E25+E29+E35+E42</f>
        <v>32400055</v>
      </c>
      <c r="F4" s="93">
        <f>F5+F10+F25+F29+F35+F42</f>
        <v>11065887</v>
      </c>
      <c r="G4" s="101">
        <f>F4/E4%</f>
        <v>34.15391424489866</v>
      </c>
    </row>
    <row r="5" spans="1:7" ht="27.75" customHeight="1">
      <c r="A5" s="82"/>
      <c r="B5" s="82" t="s">
        <v>69</v>
      </c>
      <c r="C5" s="81"/>
      <c r="D5" s="105" t="s">
        <v>70</v>
      </c>
      <c r="E5" s="84">
        <f>E6+E7+E8+E9</f>
        <v>849500</v>
      </c>
      <c r="F5" s="84">
        <f>F6+F7+F8+F9</f>
        <v>406939</v>
      </c>
      <c r="G5" s="102">
        <f>F5/E5%</f>
        <v>47.90335491465568</v>
      </c>
    </row>
    <row r="6" spans="1:7" ht="27.75" customHeight="1">
      <c r="A6" s="82"/>
      <c r="B6" s="82"/>
      <c r="C6" s="81">
        <v>3030</v>
      </c>
      <c r="D6" s="83" t="s">
        <v>189</v>
      </c>
      <c r="E6" s="84">
        <v>727900</v>
      </c>
      <c r="F6" s="84">
        <v>346812</v>
      </c>
      <c r="G6" s="102"/>
    </row>
    <row r="7" spans="1:7" ht="27.75" customHeight="1">
      <c r="A7" s="82"/>
      <c r="B7" s="82"/>
      <c r="C7" s="81">
        <v>4170</v>
      </c>
      <c r="D7" s="83" t="s">
        <v>113</v>
      </c>
      <c r="E7" s="84">
        <v>2000</v>
      </c>
      <c r="F7" s="84"/>
      <c r="G7" s="102"/>
    </row>
    <row r="8" spans="1:7" ht="27.75" customHeight="1">
      <c r="A8" s="82"/>
      <c r="B8" s="82"/>
      <c r="C8" s="98" t="s">
        <v>168</v>
      </c>
      <c r="D8" s="105" t="s">
        <v>144</v>
      </c>
      <c r="E8" s="84">
        <v>100600</v>
      </c>
      <c r="F8" s="84">
        <v>41527</v>
      </c>
      <c r="G8" s="102"/>
    </row>
    <row r="9" spans="1:7" ht="27.75" customHeight="1">
      <c r="A9" s="82"/>
      <c r="B9" s="82"/>
      <c r="C9" s="98">
        <v>6050</v>
      </c>
      <c r="D9" s="83" t="s">
        <v>146</v>
      </c>
      <c r="E9" s="84">
        <v>19000</v>
      </c>
      <c r="F9" s="84">
        <v>18600</v>
      </c>
      <c r="G9" s="102"/>
    </row>
    <row r="10" spans="1:7" ht="27.75" customHeight="1">
      <c r="A10" s="82"/>
      <c r="B10" s="82" t="s">
        <v>52</v>
      </c>
      <c r="C10" s="81"/>
      <c r="D10" s="105" t="s">
        <v>62</v>
      </c>
      <c r="E10" s="84">
        <f>E11+E12+E13+E14+E15+E16+E17+E18+E19+E20+E21+E22+E23+E24</f>
        <v>27281669</v>
      </c>
      <c r="F10" s="84">
        <f>F11+F12+F13+F14+F15+F16+F17+F18+F19+F20+F21+F22+F23+F24</f>
        <v>9191341</v>
      </c>
      <c r="G10" s="102">
        <f>F10/E10%</f>
        <v>33.690537774650075</v>
      </c>
    </row>
    <row r="11" spans="1:7" ht="27.75" customHeight="1">
      <c r="A11" s="82"/>
      <c r="B11" s="82"/>
      <c r="C11" s="81">
        <v>2360</v>
      </c>
      <c r="D11" s="108" t="s">
        <v>385</v>
      </c>
      <c r="E11" s="84">
        <v>80000</v>
      </c>
      <c r="F11" s="84">
        <v>47702</v>
      </c>
      <c r="G11" s="102"/>
    </row>
    <row r="12" spans="1:7" ht="27.75" customHeight="1">
      <c r="A12" s="82"/>
      <c r="B12" s="82"/>
      <c r="C12" s="81">
        <v>3020</v>
      </c>
      <c r="D12" s="83" t="s">
        <v>188</v>
      </c>
      <c r="E12" s="84">
        <v>17000</v>
      </c>
      <c r="F12" s="84">
        <v>7853</v>
      </c>
      <c r="G12" s="99"/>
    </row>
    <row r="13" spans="1:7" ht="27.75" customHeight="1">
      <c r="A13" s="82"/>
      <c r="B13" s="82"/>
      <c r="C13" s="81">
        <v>3030</v>
      </c>
      <c r="D13" s="83" t="s">
        <v>186</v>
      </c>
      <c r="E13" s="84">
        <v>1200</v>
      </c>
      <c r="F13" s="84">
        <v>240</v>
      </c>
      <c r="G13" s="99"/>
    </row>
    <row r="14" spans="1:7" ht="27.75" customHeight="1">
      <c r="A14" s="82"/>
      <c r="B14" s="82"/>
      <c r="C14" s="81">
        <v>3050</v>
      </c>
      <c r="D14" s="83" t="s">
        <v>190</v>
      </c>
      <c r="E14" s="84">
        <v>25176</v>
      </c>
      <c r="F14" s="84">
        <v>8178</v>
      </c>
      <c r="G14" s="99"/>
    </row>
    <row r="15" spans="1:7" ht="27.75" customHeight="1">
      <c r="A15" s="82"/>
      <c r="B15" s="82"/>
      <c r="C15" s="89" t="s">
        <v>151</v>
      </c>
      <c r="D15" s="83" t="s">
        <v>142</v>
      </c>
      <c r="E15" s="84">
        <v>10115525</v>
      </c>
      <c r="F15" s="84">
        <v>4497862</v>
      </c>
      <c r="G15" s="99"/>
    </row>
    <row r="16" spans="1:7" ht="27.75" customHeight="1">
      <c r="A16" s="82"/>
      <c r="B16" s="82"/>
      <c r="C16" s="89" t="s">
        <v>152</v>
      </c>
      <c r="D16" s="83" t="s">
        <v>153</v>
      </c>
      <c r="E16" s="84">
        <v>672766</v>
      </c>
      <c r="F16" s="84">
        <v>659366</v>
      </c>
      <c r="G16" s="99"/>
    </row>
    <row r="17" spans="1:7" ht="27.75" customHeight="1">
      <c r="A17" s="97"/>
      <c r="B17" s="97"/>
      <c r="C17" s="109" t="s">
        <v>182</v>
      </c>
      <c r="D17" s="83" t="s">
        <v>143</v>
      </c>
      <c r="E17" s="84">
        <v>2027650</v>
      </c>
      <c r="F17" s="84">
        <v>890336</v>
      </c>
      <c r="G17" s="99"/>
    </row>
    <row r="18" spans="1:7" ht="27.75" customHeight="1">
      <c r="A18" s="82"/>
      <c r="B18" s="82"/>
      <c r="C18" s="81">
        <v>4170</v>
      </c>
      <c r="D18" s="83" t="s">
        <v>113</v>
      </c>
      <c r="E18" s="84">
        <v>51000</v>
      </c>
      <c r="F18" s="84">
        <v>3043</v>
      </c>
      <c r="G18" s="99"/>
    </row>
    <row r="19" spans="1:7" ht="27.75" customHeight="1">
      <c r="A19" s="82"/>
      <c r="B19" s="82"/>
      <c r="C19" s="98" t="s">
        <v>264</v>
      </c>
      <c r="D19" s="105" t="s">
        <v>144</v>
      </c>
      <c r="E19" s="84">
        <v>3388915</v>
      </c>
      <c r="F19" s="84">
        <v>1412530</v>
      </c>
      <c r="G19" s="99"/>
    </row>
    <row r="20" spans="1:7" ht="27.75" customHeight="1">
      <c r="A20" s="82"/>
      <c r="B20" s="82"/>
      <c r="C20" s="98">
        <v>6050</v>
      </c>
      <c r="D20" s="83" t="s">
        <v>146</v>
      </c>
      <c r="E20" s="84">
        <v>1018000</v>
      </c>
      <c r="F20" s="84">
        <v>1000000</v>
      </c>
      <c r="G20" s="99"/>
    </row>
    <row r="21" spans="1:7" ht="27.75" customHeight="1">
      <c r="A21" s="82"/>
      <c r="B21" s="82"/>
      <c r="C21" s="89" t="s">
        <v>443</v>
      </c>
      <c r="D21" s="83" t="s">
        <v>146</v>
      </c>
      <c r="E21" s="84">
        <v>3261569</v>
      </c>
      <c r="F21" s="84">
        <v>32167</v>
      </c>
      <c r="G21" s="99"/>
    </row>
    <row r="22" spans="1:7" ht="27.75" customHeight="1">
      <c r="A22" s="82"/>
      <c r="B22" s="82"/>
      <c r="C22" s="89" t="s">
        <v>354</v>
      </c>
      <c r="D22" s="83" t="s">
        <v>146</v>
      </c>
      <c r="E22" s="84">
        <v>575571</v>
      </c>
      <c r="F22" s="84">
        <v>5677</v>
      </c>
      <c r="G22" s="99"/>
    </row>
    <row r="23" spans="1:7" ht="27.75" customHeight="1">
      <c r="A23" s="82"/>
      <c r="B23" s="82"/>
      <c r="C23" s="81">
        <v>6060</v>
      </c>
      <c r="D23" s="83" t="s">
        <v>147</v>
      </c>
      <c r="E23" s="84">
        <v>219500</v>
      </c>
      <c r="F23" s="84"/>
      <c r="G23" s="99"/>
    </row>
    <row r="24" spans="1:7" ht="27.75" customHeight="1">
      <c r="A24" s="82"/>
      <c r="B24" s="82"/>
      <c r="C24" s="81">
        <v>6617</v>
      </c>
      <c r="D24" s="83" t="s">
        <v>355</v>
      </c>
      <c r="E24" s="84">
        <v>5827797</v>
      </c>
      <c r="F24" s="84">
        <v>626387</v>
      </c>
      <c r="G24" s="99"/>
    </row>
    <row r="25" spans="1:7" ht="27.75" customHeight="1">
      <c r="A25" s="82"/>
      <c r="B25" s="82" t="s">
        <v>20</v>
      </c>
      <c r="C25" s="81"/>
      <c r="D25" s="105" t="s">
        <v>21</v>
      </c>
      <c r="E25" s="84">
        <f>E26+E27+E28</f>
        <v>39000</v>
      </c>
      <c r="F25" s="84">
        <f>F26+F27+F28</f>
        <v>32221</v>
      </c>
      <c r="G25" s="110">
        <f>F25/E25%</f>
        <v>82.61794871794872</v>
      </c>
    </row>
    <row r="26" spans="1:7" ht="27.75" customHeight="1">
      <c r="A26" s="82"/>
      <c r="B26" s="82"/>
      <c r="C26" s="89" t="s">
        <v>182</v>
      </c>
      <c r="D26" s="83" t="s">
        <v>143</v>
      </c>
      <c r="E26" s="84">
        <v>3200</v>
      </c>
      <c r="F26" s="84">
        <v>3069</v>
      </c>
      <c r="G26" s="99"/>
    </row>
    <row r="27" spans="1:7" ht="27.75" customHeight="1">
      <c r="A27" s="82"/>
      <c r="B27" s="82"/>
      <c r="C27" s="81">
        <v>4170</v>
      </c>
      <c r="D27" s="83" t="s">
        <v>113</v>
      </c>
      <c r="E27" s="84">
        <v>21500</v>
      </c>
      <c r="F27" s="84">
        <v>21160</v>
      </c>
      <c r="G27" s="99"/>
    </row>
    <row r="28" spans="1:7" ht="27.75" customHeight="1">
      <c r="A28" s="82"/>
      <c r="B28" s="82"/>
      <c r="C28" s="98" t="s">
        <v>181</v>
      </c>
      <c r="D28" s="105" t="s">
        <v>144</v>
      </c>
      <c r="E28" s="84">
        <v>14300</v>
      </c>
      <c r="F28" s="84">
        <v>7992</v>
      </c>
      <c r="G28" s="99"/>
    </row>
    <row r="29" spans="1:7" ht="27.75" customHeight="1">
      <c r="A29" s="82"/>
      <c r="B29" s="82" t="s">
        <v>166</v>
      </c>
      <c r="C29" s="98"/>
      <c r="D29" s="83" t="s">
        <v>167</v>
      </c>
      <c r="E29" s="84">
        <f>E30+E31+E32+E33+E34</f>
        <v>488750</v>
      </c>
      <c r="F29" s="84">
        <f>F30+F31+F32+F33+F34</f>
        <v>120016</v>
      </c>
      <c r="G29" s="102">
        <f>F29/E29%</f>
        <v>24.555703324808185</v>
      </c>
    </row>
    <row r="30" spans="1:7" ht="27.75" customHeight="1">
      <c r="A30" s="82"/>
      <c r="B30" s="82"/>
      <c r="C30" s="98">
        <v>3040</v>
      </c>
      <c r="D30" s="83" t="s">
        <v>356</v>
      </c>
      <c r="E30" s="84">
        <v>30000</v>
      </c>
      <c r="F30" s="84"/>
      <c r="G30" s="102"/>
    </row>
    <row r="31" spans="1:7" ht="27.75" customHeight="1">
      <c r="A31" s="82"/>
      <c r="B31" s="82"/>
      <c r="C31" s="98">
        <v>4090</v>
      </c>
      <c r="D31" s="83" t="s">
        <v>357</v>
      </c>
      <c r="E31" s="84">
        <v>2250</v>
      </c>
      <c r="F31" s="84">
        <v>810</v>
      </c>
      <c r="G31" s="102"/>
    </row>
    <row r="32" spans="1:7" ht="27.75" customHeight="1">
      <c r="A32" s="82"/>
      <c r="B32" s="82"/>
      <c r="C32" s="89" t="s">
        <v>182</v>
      </c>
      <c r="D32" s="83" t="s">
        <v>143</v>
      </c>
      <c r="E32" s="84">
        <v>800</v>
      </c>
      <c r="F32" s="84"/>
      <c r="G32" s="102"/>
    </row>
    <row r="33" spans="1:7" ht="27.75" customHeight="1">
      <c r="A33" s="82"/>
      <c r="B33" s="82"/>
      <c r="C33" s="98">
        <v>4170</v>
      </c>
      <c r="D33" s="83" t="s">
        <v>113</v>
      </c>
      <c r="E33" s="84">
        <v>16000</v>
      </c>
      <c r="F33" s="84">
        <v>2397</v>
      </c>
      <c r="G33" s="99"/>
    </row>
    <row r="34" spans="1:7" ht="27.75" customHeight="1">
      <c r="A34" s="82"/>
      <c r="B34" s="82"/>
      <c r="C34" s="98" t="s">
        <v>386</v>
      </c>
      <c r="D34" s="105" t="s">
        <v>144</v>
      </c>
      <c r="E34" s="84">
        <v>439700</v>
      </c>
      <c r="F34" s="84">
        <v>116809</v>
      </c>
      <c r="G34" s="99"/>
    </row>
    <row r="35" spans="1:7" ht="27.75" customHeight="1">
      <c r="A35" s="82"/>
      <c r="B35" s="82" t="s">
        <v>404</v>
      </c>
      <c r="C35" s="98"/>
      <c r="D35" s="83" t="s">
        <v>405</v>
      </c>
      <c r="E35" s="84">
        <f>E36+E37+E38+E39+E40+E41</f>
        <v>1690970</v>
      </c>
      <c r="F35" s="84">
        <f>F36+F37+F38+F39+F40+F41</f>
        <v>464297</v>
      </c>
      <c r="G35" s="102">
        <f>F35/E35%</f>
        <v>27.45743567301608</v>
      </c>
    </row>
    <row r="36" spans="1:7" ht="27.75" customHeight="1">
      <c r="A36" s="82"/>
      <c r="B36" s="82"/>
      <c r="C36" s="98">
        <v>3020</v>
      </c>
      <c r="D36" s="83" t="s">
        <v>188</v>
      </c>
      <c r="E36" s="84">
        <v>2000</v>
      </c>
      <c r="F36" s="84"/>
      <c r="G36" s="99"/>
    </row>
    <row r="37" spans="1:7" ht="27.75" customHeight="1">
      <c r="A37" s="82"/>
      <c r="B37" s="82"/>
      <c r="C37" s="89" t="s">
        <v>151</v>
      </c>
      <c r="D37" s="83" t="s">
        <v>142</v>
      </c>
      <c r="E37" s="84">
        <v>941025</v>
      </c>
      <c r="F37" s="84">
        <v>283012</v>
      </c>
      <c r="G37" s="99"/>
    </row>
    <row r="38" spans="1:7" ht="27.75" customHeight="1">
      <c r="A38" s="82"/>
      <c r="B38" s="82"/>
      <c r="C38" s="89" t="s">
        <v>182</v>
      </c>
      <c r="D38" s="83" t="s">
        <v>143</v>
      </c>
      <c r="E38" s="84">
        <v>190445</v>
      </c>
      <c r="F38" s="84">
        <v>52338</v>
      </c>
      <c r="G38" s="99"/>
    </row>
    <row r="39" spans="1:7" ht="27.75" customHeight="1">
      <c r="A39" s="82"/>
      <c r="B39" s="82"/>
      <c r="C39" s="89" t="s">
        <v>112</v>
      </c>
      <c r="D39" s="83" t="s">
        <v>113</v>
      </c>
      <c r="E39" s="84">
        <v>45000</v>
      </c>
      <c r="F39" s="84">
        <v>18365</v>
      </c>
      <c r="G39" s="99"/>
    </row>
    <row r="40" spans="1:7" ht="27.75" customHeight="1">
      <c r="A40" s="82"/>
      <c r="B40" s="82"/>
      <c r="C40" s="89" t="s">
        <v>168</v>
      </c>
      <c r="D40" s="105" t="s">
        <v>144</v>
      </c>
      <c r="E40" s="84">
        <v>302500</v>
      </c>
      <c r="F40" s="84">
        <v>110582</v>
      </c>
      <c r="G40" s="99"/>
    </row>
    <row r="41" spans="1:7" ht="27.75" customHeight="1">
      <c r="A41" s="82"/>
      <c r="B41" s="82"/>
      <c r="C41" s="81">
        <v>6060</v>
      </c>
      <c r="D41" s="83" t="s">
        <v>147</v>
      </c>
      <c r="E41" s="84">
        <v>210000</v>
      </c>
      <c r="F41" s="84"/>
      <c r="G41" s="99"/>
    </row>
    <row r="42" spans="1:7" ht="27.75" customHeight="1">
      <c r="A42" s="82"/>
      <c r="B42" s="82" t="s">
        <v>71</v>
      </c>
      <c r="C42" s="81"/>
      <c r="D42" s="105" t="s">
        <v>36</v>
      </c>
      <c r="E42" s="84">
        <f>E43+E44</f>
        <v>2050166</v>
      </c>
      <c r="F42" s="84">
        <f>F43+F44</f>
        <v>851073</v>
      </c>
      <c r="G42" s="102">
        <f>F42/E42%</f>
        <v>41.51239460609531</v>
      </c>
    </row>
    <row r="43" spans="1:7" ht="27.75" customHeight="1">
      <c r="A43" s="82"/>
      <c r="B43" s="82"/>
      <c r="C43" s="81">
        <v>4170</v>
      </c>
      <c r="D43" s="83" t="s">
        <v>113</v>
      </c>
      <c r="E43" s="84">
        <v>12000</v>
      </c>
      <c r="F43" s="84">
        <v>4830</v>
      </c>
      <c r="G43" s="99"/>
    </row>
    <row r="44" spans="1:7" ht="27.75" customHeight="1">
      <c r="A44" s="82"/>
      <c r="B44" s="82"/>
      <c r="C44" s="98" t="s">
        <v>265</v>
      </c>
      <c r="D44" s="105" t="s">
        <v>144</v>
      </c>
      <c r="E44" s="84">
        <v>2038166</v>
      </c>
      <c r="F44" s="84">
        <v>846243</v>
      </c>
      <c r="G44" s="99"/>
    </row>
    <row r="45" spans="1:7" ht="27.75" customHeight="1">
      <c r="A45" s="312" t="s">
        <v>303</v>
      </c>
      <c r="B45" s="313"/>
      <c r="C45" s="313"/>
      <c r="D45" s="314"/>
      <c r="E45" s="155">
        <f>E4</f>
        <v>32400055</v>
      </c>
      <c r="F45" s="155">
        <f>F4</f>
        <v>11065887</v>
      </c>
      <c r="G45" s="165">
        <f>F45/E45%</f>
        <v>34.15391424489866</v>
      </c>
    </row>
    <row r="46" ht="27.75" customHeight="1"/>
  </sheetData>
  <sheetProtection/>
  <mergeCells count="3">
    <mergeCell ref="F1:G1"/>
    <mergeCell ref="A2:G2"/>
    <mergeCell ref="A45:D45"/>
  </mergeCells>
  <printOptions/>
  <pageMargins left="0.75" right="0.75" top="1" bottom="1" header="0.5" footer="0.5"/>
  <pageSetup fitToHeight="2" fitToWidth="1" horizontalDpi="600" verticalDpi="600" orientation="portrait" paperSize="9" scale="75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124"/>
  <sheetViews>
    <sheetView zoomScalePageLayoutView="0" workbookViewId="0" topLeftCell="A1">
      <selection activeCell="D12" sqref="D12"/>
    </sheetView>
  </sheetViews>
  <sheetFormatPr defaultColWidth="9.00390625" defaultRowHeight="24.75" customHeight="1"/>
  <cols>
    <col min="1" max="1" width="6.625" style="122" customWidth="1"/>
    <col min="2" max="2" width="8.75390625" style="134" customWidth="1"/>
    <col min="3" max="3" width="12.375" style="122" bestFit="1" customWidth="1"/>
    <col min="4" max="4" width="49.75390625" style="122" customWidth="1"/>
    <col min="5" max="5" width="17.875" style="122" customWidth="1"/>
    <col min="6" max="6" width="14.625" style="122" customWidth="1"/>
    <col min="7" max="7" width="12.25390625" style="163" customWidth="1"/>
    <col min="8" max="16384" width="9.125" style="122" customWidth="1"/>
  </cols>
  <sheetData>
    <row r="1" spans="5:9" ht="15.75" customHeight="1">
      <c r="E1" s="134"/>
      <c r="F1" s="287" t="s">
        <v>302</v>
      </c>
      <c r="G1" s="287"/>
      <c r="H1" s="157"/>
      <c r="I1" s="157"/>
    </row>
    <row r="2" spans="1:9" ht="70.5" customHeight="1">
      <c r="A2" s="297" t="s">
        <v>497</v>
      </c>
      <c r="B2" s="297"/>
      <c r="C2" s="297"/>
      <c r="D2" s="297"/>
      <c r="E2" s="297"/>
      <c r="F2" s="297"/>
      <c r="G2" s="297"/>
      <c r="H2" s="157"/>
      <c r="I2" s="157"/>
    </row>
    <row r="3" spans="1:9" ht="21" customHeight="1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58" t="s">
        <v>6</v>
      </c>
      <c r="G3" s="158" t="s">
        <v>7</v>
      </c>
      <c r="H3" s="157"/>
      <c r="I3" s="157"/>
    </row>
    <row r="4" spans="1:7" ht="24.75" customHeight="1">
      <c r="A4" s="159" t="s">
        <v>33</v>
      </c>
      <c r="B4" s="159"/>
      <c r="C4" s="160"/>
      <c r="D4" s="161" t="s">
        <v>34</v>
      </c>
      <c r="E4" s="162">
        <f>E5+E13+E16+E23+E40+E47+E52+E59+E61</f>
        <v>16620347</v>
      </c>
      <c r="F4" s="162">
        <f>F5+F13+F16+F23+F40+F47+F52+F59+F61</f>
        <v>7364389</v>
      </c>
      <c r="G4" s="94">
        <f>F4/E4%</f>
        <v>44.30947801511003</v>
      </c>
    </row>
    <row r="5" spans="1:7" ht="24.75" customHeight="1">
      <c r="A5" s="82"/>
      <c r="B5" s="82" t="s">
        <v>72</v>
      </c>
      <c r="C5" s="81"/>
      <c r="D5" s="83" t="s">
        <v>101</v>
      </c>
      <c r="E5" s="84">
        <f>E6+E7+E8+E9+E10+E11+E12</f>
        <v>4923389</v>
      </c>
      <c r="F5" s="84">
        <f>F6+F7+F8+F9+F10+F11+F12</f>
        <v>2411903</v>
      </c>
      <c r="G5" s="102">
        <f>F5/E5%</f>
        <v>48.98867426482043</v>
      </c>
    </row>
    <row r="6" spans="1:7" ht="31.5" customHeight="1">
      <c r="A6" s="82"/>
      <c r="B6" s="82"/>
      <c r="C6" s="81">
        <v>2540</v>
      </c>
      <c r="D6" s="83" t="s">
        <v>145</v>
      </c>
      <c r="E6" s="84">
        <v>2337028</v>
      </c>
      <c r="F6" s="84">
        <v>1185893</v>
      </c>
      <c r="G6" s="110"/>
    </row>
    <row r="7" spans="1:7" ht="24.75" customHeight="1">
      <c r="A7" s="82"/>
      <c r="B7" s="82"/>
      <c r="C7" s="81">
        <v>3020</v>
      </c>
      <c r="D7" s="83" t="s">
        <v>188</v>
      </c>
      <c r="E7" s="84">
        <v>49876</v>
      </c>
      <c r="F7" s="84">
        <v>25601</v>
      </c>
      <c r="G7" s="110"/>
    </row>
    <row r="8" spans="1:7" ht="24.75" customHeight="1">
      <c r="A8" s="82"/>
      <c r="B8" s="82"/>
      <c r="C8" s="81">
        <v>4010</v>
      </c>
      <c r="D8" s="83" t="s">
        <v>142</v>
      </c>
      <c r="E8" s="84">
        <v>1687081</v>
      </c>
      <c r="F8" s="84">
        <v>718259</v>
      </c>
      <c r="G8" s="110"/>
    </row>
    <row r="9" spans="1:7" ht="24.75" customHeight="1">
      <c r="A9" s="82"/>
      <c r="B9" s="82"/>
      <c r="C9" s="81">
        <v>4040</v>
      </c>
      <c r="D9" s="83" t="s">
        <v>153</v>
      </c>
      <c r="E9" s="84">
        <v>123852</v>
      </c>
      <c r="F9" s="84">
        <v>123851</v>
      </c>
      <c r="G9" s="110"/>
    </row>
    <row r="10" spans="1:7" ht="24.75" customHeight="1">
      <c r="A10" s="82"/>
      <c r="B10" s="82"/>
      <c r="C10" s="98" t="s">
        <v>182</v>
      </c>
      <c r="D10" s="83" t="s">
        <v>143</v>
      </c>
      <c r="E10" s="84">
        <v>341182</v>
      </c>
      <c r="F10" s="84">
        <v>156943</v>
      </c>
      <c r="G10" s="110"/>
    </row>
    <row r="11" spans="1:7" ht="33.75" customHeight="1">
      <c r="A11" s="82"/>
      <c r="B11" s="82"/>
      <c r="C11" s="98" t="s">
        <v>475</v>
      </c>
      <c r="D11" s="83" t="s">
        <v>144</v>
      </c>
      <c r="E11" s="84">
        <v>381773</v>
      </c>
      <c r="F11" s="84">
        <v>200525</v>
      </c>
      <c r="G11" s="110"/>
    </row>
    <row r="12" spans="1:7" ht="24.75" customHeight="1">
      <c r="A12" s="82"/>
      <c r="B12" s="82"/>
      <c r="C12" s="98">
        <v>4780</v>
      </c>
      <c r="D12" s="83" t="s">
        <v>202</v>
      </c>
      <c r="E12" s="84">
        <v>2597</v>
      </c>
      <c r="F12" s="84">
        <v>831</v>
      </c>
      <c r="G12" s="110"/>
    </row>
    <row r="13" spans="1:7" ht="24.75" customHeight="1">
      <c r="A13" s="82"/>
      <c r="B13" s="82" t="s">
        <v>406</v>
      </c>
      <c r="C13" s="98"/>
      <c r="D13" s="83" t="s">
        <v>407</v>
      </c>
      <c r="E13" s="84">
        <f>E14+E15</f>
        <v>365499</v>
      </c>
      <c r="F13" s="84">
        <f>F14+F15</f>
        <v>207156</v>
      </c>
      <c r="G13" s="102">
        <f>F13/E13%</f>
        <v>56.67758324920178</v>
      </c>
    </row>
    <row r="14" spans="1:7" ht="33.75" customHeight="1">
      <c r="A14" s="82"/>
      <c r="B14" s="82"/>
      <c r="C14" s="98">
        <v>2540</v>
      </c>
      <c r="D14" s="83" t="s">
        <v>145</v>
      </c>
      <c r="E14" s="84">
        <v>357279</v>
      </c>
      <c r="F14" s="84">
        <v>203046</v>
      </c>
      <c r="G14" s="110"/>
    </row>
    <row r="15" spans="1:7" ht="24.75" customHeight="1">
      <c r="A15" s="82"/>
      <c r="B15" s="82"/>
      <c r="C15" s="98">
        <v>4210</v>
      </c>
      <c r="D15" s="83" t="s">
        <v>144</v>
      </c>
      <c r="E15" s="84">
        <v>8220</v>
      </c>
      <c r="F15" s="84">
        <v>4110</v>
      </c>
      <c r="G15" s="110"/>
    </row>
    <row r="16" spans="1:7" ht="24.75" customHeight="1">
      <c r="A16" s="82"/>
      <c r="B16" s="82" t="s">
        <v>73</v>
      </c>
      <c r="C16" s="81"/>
      <c r="D16" s="83" t="s">
        <v>74</v>
      </c>
      <c r="E16" s="84">
        <f>E17+E18+E19+E20+E21+E22</f>
        <v>1352984</v>
      </c>
      <c r="F16" s="84">
        <f>F17+F18+F19+F20+F21+F22</f>
        <v>750607</v>
      </c>
      <c r="G16" s="102">
        <f>F16/E16%</f>
        <v>55.47789183020642</v>
      </c>
    </row>
    <row r="17" spans="1:7" ht="24.75" customHeight="1">
      <c r="A17" s="82"/>
      <c r="B17" s="82"/>
      <c r="C17" s="81">
        <v>3020</v>
      </c>
      <c r="D17" s="83" t="s">
        <v>188</v>
      </c>
      <c r="E17" s="84">
        <v>21416</v>
      </c>
      <c r="F17" s="84">
        <v>10679</v>
      </c>
      <c r="G17" s="99"/>
    </row>
    <row r="18" spans="1:7" ht="24.75" customHeight="1">
      <c r="A18" s="82"/>
      <c r="B18" s="82"/>
      <c r="C18" s="81">
        <v>4010</v>
      </c>
      <c r="D18" s="83" t="s">
        <v>142</v>
      </c>
      <c r="E18" s="84">
        <v>981673</v>
      </c>
      <c r="F18" s="84">
        <v>506217</v>
      </c>
      <c r="G18" s="99"/>
    </row>
    <row r="19" spans="1:7" ht="24.75" customHeight="1">
      <c r="A19" s="82"/>
      <c r="B19" s="82"/>
      <c r="C19" s="81">
        <v>4040</v>
      </c>
      <c r="D19" s="83" t="s">
        <v>153</v>
      </c>
      <c r="E19" s="84">
        <v>74655</v>
      </c>
      <c r="F19" s="84">
        <v>74655</v>
      </c>
      <c r="G19" s="99"/>
    </row>
    <row r="20" spans="1:7" ht="24.75" customHeight="1">
      <c r="A20" s="82"/>
      <c r="B20" s="82"/>
      <c r="C20" s="98" t="s">
        <v>182</v>
      </c>
      <c r="D20" s="83" t="s">
        <v>143</v>
      </c>
      <c r="E20" s="84">
        <v>202643</v>
      </c>
      <c r="F20" s="84">
        <v>101363</v>
      </c>
      <c r="G20" s="99"/>
    </row>
    <row r="21" spans="1:7" ht="24.75" customHeight="1">
      <c r="A21" s="82"/>
      <c r="B21" s="82"/>
      <c r="C21" s="98" t="s">
        <v>449</v>
      </c>
      <c r="D21" s="83" t="s">
        <v>144</v>
      </c>
      <c r="E21" s="84">
        <v>70305</v>
      </c>
      <c r="F21" s="84">
        <v>55969</v>
      </c>
      <c r="G21" s="99"/>
    </row>
    <row r="22" spans="1:7" ht="24.75" customHeight="1">
      <c r="A22" s="82"/>
      <c r="B22" s="82"/>
      <c r="C22" s="98">
        <v>4780</v>
      </c>
      <c r="D22" s="83" t="s">
        <v>202</v>
      </c>
      <c r="E22" s="84">
        <v>2292</v>
      </c>
      <c r="F22" s="84">
        <v>1724</v>
      </c>
      <c r="G22" s="99"/>
    </row>
    <row r="23" spans="1:7" ht="24.75" customHeight="1">
      <c r="A23" s="82"/>
      <c r="B23" s="82" t="s">
        <v>408</v>
      </c>
      <c r="C23" s="81"/>
      <c r="D23" s="83" t="s">
        <v>409</v>
      </c>
      <c r="E23" s="84">
        <f>E24+E25+E26+E27+E28+E29+E30+E31+E32+E33+E34+E35+E36+E37+E38+E39</f>
        <v>7297926</v>
      </c>
      <c r="F23" s="84">
        <f>F24+F25+F26+F27+F28+F29+F30+F31+F32+F33+F34+F35+F36+F37+F38+F39</f>
        <v>3056161</v>
      </c>
      <c r="G23" s="102">
        <f>F23/E23%</f>
        <v>41.87711686854594</v>
      </c>
    </row>
    <row r="24" spans="1:7" ht="24.75" customHeight="1">
      <c r="A24" s="82"/>
      <c r="B24" s="82"/>
      <c r="C24" s="81">
        <v>3020</v>
      </c>
      <c r="D24" s="83" t="s">
        <v>188</v>
      </c>
      <c r="E24" s="84">
        <v>170676</v>
      </c>
      <c r="F24" s="84">
        <v>83555</v>
      </c>
      <c r="G24" s="110"/>
    </row>
    <row r="25" spans="1:7" ht="24.75" customHeight="1">
      <c r="A25" s="82"/>
      <c r="B25" s="82"/>
      <c r="C25" s="81" t="s">
        <v>450</v>
      </c>
      <c r="D25" s="83" t="s">
        <v>148</v>
      </c>
      <c r="E25" s="84">
        <v>106750</v>
      </c>
      <c r="F25" s="84"/>
      <c r="G25" s="110"/>
    </row>
    <row r="26" spans="1:7" ht="24.75" customHeight="1">
      <c r="A26" s="82"/>
      <c r="B26" s="82"/>
      <c r="C26" s="81">
        <v>4010</v>
      </c>
      <c r="D26" s="83" t="s">
        <v>142</v>
      </c>
      <c r="E26" s="84">
        <v>3135951</v>
      </c>
      <c r="F26" s="84">
        <v>1443472</v>
      </c>
      <c r="G26" s="110"/>
    </row>
    <row r="27" spans="1:7" ht="24.75" customHeight="1">
      <c r="A27" s="82"/>
      <c r="B27" s="82"/>
      <c r="C27" s="81">
        <v>4017</v>
      </c>
      <c r="D27" s="83" t="s">
        <v>142</v>
      </c>
      <c r="E27" s="84">
        <v>71915</v>
      </c>
      <c r="F27" s="84">
        <v>27340</v>
      </c>
      <c r="G27" s="110"/>
    </row>
    <row r="28" spans="1:7" ht="24.75" customHeight="1">
      <c r="A28" s="82"/>
      <c r="B28" s="82"/>
      <c r="C28" s="81">
        <v>4040</v>
      </c>
      <c r="D28" s="83" t="s">
        <v>153</v>
      </c>
      <c r="E28" s="84">
        <v>236702</v>
      </c>
      <c r="F28" s="84">
        <v>236702</v>
      </c>
      <c r="G28" s="110"/>
    </row>
    <row r="29" spans="1:7" ht="24.75" customHeight="1">
      <c r="A29" s="82"/>
      <c r="B29" s="82"/>
      <c r="C29" s="81">
        <v>4047</v>
      </c>
      <c r="D29" s="83" t="s">
        <v>153</v>
      </c>
      <c r="E29" s="84">
        <v>1802</v>
      </c>
      <c r="F29" s="84">
        <v>1801</v>
      </c>
      <c r="G29" s="110"/>
    </row>
    <row r="30" spans="1:7" ht="24.75" customHeight="1">
      <c r="A30" s="82"/>
      <c r="B30" s="82"/>
      <c r="C30" s="98" t="s">
        <v>182</v>
      </c>
      <c r="D30" s="83" t="s">
        <v>143</v>
      </c>
      <c r="E30" s="84">
        <v>626840</v>
      </c>
      <c r="F30" s="84">
        <v>280082</v>
      </c>
      <c r="G30" s="110"/>
    </row>
    <row r="31" spans="1:7" ht="29.25" customHeight="1">
      <c r="A31" s="82"/>
      <c r="B31" s="82"/>
      <c r="C31" s="98" t="s">
        <v>455</v>
      </c>
      <c r="D31" s="83" t="s">
        <v>143</v>
      </c>
      <c r="E31" s="84">
        <v>17979</v>
      </c>
      <c r="F31" s="84">
        <v>6180</v>
      </c>
      <c r="G31" s="110"/>
    </row>
    <row r="32" spans="1:7" ht="24.75" customHeight="1">
      <c r="A32" s="82"/>
      <c r="B32" s="82"/>
      <c r="C32" s="98">
        <v>4170</v>
      </c>
      <c r="D32" s="83" t="s">
        <v>113</v>
      </c>
      <c r="E32" s="84">
        <v>7680</v>
      </c>
      <c r="F32" s="84">
        <v>5353</v>
      </c>
      <c r="G32" s="110"/>
    </row>
    <row r="33" spans="1:7" ht="24.75" customHeight="1">
      <c r="A33" s="82"/>
      <c r="B33" s="82"/>
      <c r="C33" s="98" t="s">
        <v>451</v>
      </c>
      <c r="D33" s="83" t="s">
        <v>113</v>
      </c>
      <c r="E33" s="84">
        <v>36417</v>
      </c>
      <c r="F33" s="84">
        <v>18875</v>
      </c>
      <c r="G33" s="110"/>
    </row>
    <row r="34" spans="1:7" ht="30" customHeight="1">
      <c r="A34" s="82"/>
      <c r="B34" s="82"/>
      <c r="C34" s="98" t="s">
        <v>297</v>
      </c>
      <c r="D34" s="83" t="s">
        <v>144</v>
      </c>
      <c r="E34" s="84">
        <v>759240</v>
      </c>
      <c r="F34" s="84">
        <v>468854</v>
      </c>
      <c r="G34" s="110"/>
    </row>
    <row r="35" spans="1:7" ht="24.75" customHeight="1">
      <c r="A35" s="82"/>
      <c r="B35" s="82"/>
      <c r="C35" s="98" t="s">
        <v>365</v>
      </c>
      <c r="D35" s="83" t="s">
        <v>144</v>
      </c>
      <c r="E35" s="84">
        <v>687777</v>
      </c>
      <c r="F35" s="84">
        <v>483947</v>
      </c>
      <c r="G35" s="110"/>
    </row>
    <row r="36" spans="1:7" ht="24.75" customHeight="1">
      <c r="A36" s="82"/>
      <c r="B36" s="82"/>
      <c r="C36" s="98">
        <v>6050</v>
      </c>
      <c r="D36" s="83" t="s">
        <v>146</v>
      </c>
      <c r="E36" s="84">
        <v>710577</v>
      </c>
      <c r="F36" s="84"/>
      <c r="G36" s="110"/>
    </row>
    <row r="37" spans="1:7" ht="24.75" customHeight="1">
      <c r="A37" s="82"/>
      <c r="B37" s="82"/>
      <c r="C37" s="98">
        <v>6057</v>
      </c>
      <c r="D37" s="83" t="s">
        <v>146</v>
      </c>
      <c r="E37" s="84">
        <v>171726</v>
      </c>
      <c r="F37" s="84"/>
      <c r="G37" s="110"/>
    </row>
    <row r="38" spans="1:7" ht="24.75" customHeight="1">
      <c r="A38" s="82"/>
      <c r="B38" s="82"/>
      <c r="C38" s="98">
        <v>6059</v>
      </c>
      <c r="D38" s="83" t="s">
        <v>146</v>
      </c>
      <c r="E38" s="84">
        <v>55894</v>
      </c>
      <c r="F38" s="84"/>
      <c r="G38" s="110"/>
    </row>
    <row r="39" spans="1:7" ht="24.75" customHeight="1">
      <c r="A39" s="82"/>
      <c r="B39" s="82"/>
      <c r="C39" s="98">
        <v>6060</v>
      </c>
      <c r="D39" s="83" t="s">
        <v>147</v>
      </c>
      <c r="E39" s="84">
        <v>500000</v>
      </c>
      <c r="F39" s="84"/>
      <c r="G39" s="102"/>
    </row>
    <row r="40" spans="1:7" ht="24.75" customHeight="1">
      <c r="A40" s="82"/>
      <c r="B40" s="82" t="s">
        <v>54</v>
      </c>
      <c r="C40" s="98"/>
      <c r="D40" s="83" t="s">
        <v>65</v>
      </c>
      <c r="E40" s="84">
        <f>E41+E42+E43+E44+E45+E46</f>
        <v>824728</v>
      </c>
      <c r="F40" s="84">
        <f>F41+F42+F43+F44+F45+F46</f>
        <v>432706</v>
      </c>
      <c r="G40" s="102">
        <f>F40/E40%</f>
        <v>52.466510170625945</v>
      </c>
    </row>
    <row r="41" spans="1:7" ht="24.75" customHeight="1">
      <c r="A41" s="82"/>
      <c r="B41" s="82"/>
      <c r="C41" s="81">
        <v>3020</v>
      </c>
      <c r="D41" s="83" t="s">
        <v>188</v>
      </c>
      <c r="E41" s="84">
        <v>1738</v>
      </c>
      <c r="F41" s="84">
        <v>240</v>
      </c>
      <c r="G41" s="102"/>
    </row>
    <row r="42" spans="1:7" ht="24.75" customHeight="1">
      <c r="A42" s="82"/>
      <c r="B42" s="82"/>
      <c r="C42" s="81">
        <v>4010</v>
      </c>
      <c r="D42" s="83" t="s">
        <v>142</v>
      </c>
      <c r="E42" s="84">
        <v>550895</v>
      </c>
      <c r="F42" s="84">
        <v>270053</v>
      </c>
      <c r="G42" s="102"/>
    </row>
    <row r="43" spans="1:7" ht="24.75" customHeight="1">
      <c r="A43" s="82"/>
      <c r="B43" s="82"/>
      <c r="C43" s="81">
        <v>4040</v>
      </c>
      <c r="D43" s="83" t="s">
        <v>153</v>
      </c>
      <c r="E43" s="84">
        <v>42046</v>
      </c>
      <c r="F43" s="84">
        <v>42046</v>
      </c>
      <c r="G43" s="102"/>
    </row>
    <row r="44" spans="1:7" ht="24.75" customHeight="1">
      <c r="A44" s="82"/>
      <c r="B44" s="82"/>
      <c r="C44" s="98" t="s">
        <v>182</v>
      </c>
      <c r="D44" s="83" t="s">
        <v>143</v>
      </c>
      <c r="E44" s="84">
        <v>103646</v>
      </c>
      <c r="F44" s="84">
        <v>47979</v>
      </c>
      <c r="G44" s="102"/>
    </row>
    <row r="45" spans="1:7" ht="24.75" customHeight="1">
      <c r="A45" s="82"/>
      <c r="B45" s="82"/>
      <c r="C45" s="98">
        <v>4170</v>
      </c>
      <c r="D45" s="83" t="s">
        <v>113</v>
      </c>
      <c r="E45" s="84">
        <v>1000</v>
      </c>
      <c r="F45" s="84">
        <v>800</v>
      </c>
      <c r="G45" s="102"/>
    </row>
    <row r="46" spans="1:7" ht="30" customHeight="1">
      <c r="A46" s="82"/>
      <c r="B46" s="82"/>
      <c r="C46" s="98" t="s">
        <v>473</v>
      </c>
      <c r="D46" s="83" t="s">
        <v>144</v>
      </c>
      <c r="E46" s="84">
        <v>125403</v>
      </c>
      <c r="F46" s="84">
        <v>71588</v>
      </c>
      <c r="G46" s="102"/>
    </row>
    <row r="47" spans="1:7" ht="24.75" customHeight="1">
      <c r="A47" s="82"/>
      <c r="B47" s="82" t="s">
        <v>452</v>
      </c>
      <c r="C47" s="98"/>
      <c r="D47" s="83" t="s">
        <v>453</v>
      </c>
      <c r="E47" s="84">
        <f>E48+E49+E50+E51</f>
        <v>76299</v>
      </c>
      <c r="F47" s="84">
        <f>F48+F49+F50+F51</f>
        <v>35228</v>
      </c>
      <c r="G47" s="102">
        <f>F47/E47%</f>
        <v>46.17098520295155</v>
      </c>
    </row>
    <row r="48" spans="1:7" ht="24.75" customHeight="1">
      <c r="A48" s="82"/>
      <c r="B48" s="82"/>
      <c r="C48" s="81">
        <v>4010</v>
      </c>
      <c r="D48" s="83" t="s">
        <v>142</v>
      </c>
      <c r="E48" s="84">
        <v>57494</v>
      </c>
      <c r="F48" s="84">
        <v>23796</v>
      </c>
      <c r="G48" s="102"/>
    </row>
    <row r="49" spans="1:7" ht="24.75" customHeight="1">
      <c r="A49" s="82"/>
      <c r="B49" s="82"/>
      <c r="C49" s="81">
        <v>4040</v>
      </c>
      <c r="D49" s="83" t="s">
        <v>153</v>
      </c>
      <c r="E49" s="84">
        <v>4446</v>
      </c>
      <c r="F49" s="84">
        <v>4446</v>
      </c>
      <c r="G49" s="102"/>
    </row>
    <row r="50" spans="1:7" ht="24.75" customHeight="1">
      <c r="A50" s="82"/>
      <c r="B50" s="82"/>
      <c r="C50" s="98" t="s">
        <v>182</v>
      </c>
      <c r="D50" s="83" t="s">
        <v>143</v>
      </c>
      <c r="E50" s="84">
        <v>11702</v>
      </c>
      <c r="F50" s="84">
        <v>4993</v>
      </c>
      <c r="G50" s="102"/>
    </row>
    <row r="51" spans="1:7" ht="24.75" customHeight="1">
      <c r="A51" s="82"/>
      <c r="B51" s="82"/>
      <c r="C51" s="98">
        <v>4440</v>
      </c>
      <c r="D51" s="83" t="s">
        <v>144</v>
      </c>
      <c r="E51" s="84">
        <v>2657</v>
      </c>
      <c r="F51" s="84">
        <v>1993</v>
      </c>
      <c r="G51" s="110"/>
    </row>
    <row r="52" spans="1:7" ht="24.75" customHeight="1">
      <c r="A52" s="82"/>
      <c r="B52" s="82" t="s">
        <v>75</v>
      </c>
      <c r="C52" s="81"/>
      <c r="D52" s="83" t="s">
        <v>76</v>
      </c>
      <c r="E52" s="84">
        <f>E53+E54+E55+E56+E57+E58</f>
        <v>950780</v>
      </c>
      <c r="F52" s="84">
        <f>F53+F54+F55+F56+F57+F58</f>
        <v>341515</v>
      </c>
      <c r="G52" s="102">
        <f>F52/E52%</f>
        <v>35.91945560487179</v>
      </c>
    </row>
    <row r="53" spans="1:7" ht="24.75" customHeight="1">
      <c r="A53" s="82"/>
      <c r="B53" s="82"/>
      <c r="C53" s="81">
        <v>3020</v>
      </c>
      <c r="D53" s="83" t="s">
        <v>188</v>
      </c>
      <c r="E53" s="84">
        <v>1431</v>
      </c>
      <c r="F53" s="84"/>
      <c r="G53" s="110"/>
    </row>
    <row r="54" spans="1:7" ht="24.75" customHeight="1">
      <c r="A54" s="82"/>
      <c r="B54" s="82"/>
      <c r="C54" s="81">
        <v>4010</v>
      </c>
      <c r="D54" s="83" t="s">
        <v>142</v>
      </c>
      <c r="E54" s="84">
        <v>638510</v>
      </c>
      <c r="F54" s="84">
        <v>184482</v>
      </c>
      <c r="G54" s="110"/>
    </row>
    <row r="55" spans="1:7" ht="24.75" customHeight="1">
      <c r="A55" s="82"/>
      <c r="B55" s="82"/>
      <c r="C55" s="81">
        <v>4040</v>
      </c>
      <c r="D55" s="83" t="s">
        <v>153</v>
      </c>
      <c r="E55" s="84">
        <v>50007</v>
      </c>
      <c r="F55" s="84">
        <v>50007</v>
      </c>
      <c r="G55" s="110"/>
    </row>
    <row r="56" spans="1:7" ht="24.75" customHeight="1">
      <c r="A56" s="82"/>
      <c r="B56" s="82"/>
      <c r="C56" s="98" t="s">
        <v>182</v>
      </c>
      <c r="D56" s="83" t="s">
        <v>143</v>
      </c>
      <c r="E56" s="84">
        <v>124558</v>
      </c>
      <c r="F56" s="84">
        <v>39714</v>
      </c>
      <c r="G56" s="110"/>
    </row>
    <row r="57" spans="1:7" ht="30" customHeight="1">
      <c r="A57" s="82"/>
      <c r="B57" s="82"/>
      <c r="C57" s="98" t="s">
        <v>454</v>
      </c>
      <c r="D57" s="83" t="s">
        <v>144</v>
      </c>
      <c r="E57" s="84">
        <v>132701</v>
      </c>
      <c r="F57" s="84">
        <v>66390</v>
      </c>
      <c r="G57" s="110"/>
    </row>
    <row r="58" spans="1:7" ht="24.75" customHeight="1">
      <c r="A58" s="82"/>
      <c r="B58" s="82"/>
      <c r="C58" s="98">
        <v>4780</v>
      </c>
      <c r="D58" s="83" t="s">
        <v>202</v>
      </c>
      <c r="E58" s="84">
        <v>3573</v>
      </c>
      <c r="F58" s="84">
        <v>922</v>
      </c>
      <c r="G58" s="110"/>
    </row>
    <row r="59" spans="1:7" ht="24.75" customHeight="1">
      <c r="A59" s="82"/>
      <c r="B59" s="82" t="s">
        <v>131</v>
      </c>
      <c r="C59" s="81"/>
      <c r="D59" s="83" t="s">
        <v>132</v>
      </c>
      <c r="E59" s="84">
        <f>E60</f>
        <v>52660</v>
      </c>
      <c r="F59" s="84">
        <f>F60</f>
        <v>14024</v>
      </c>
      <c r="G59" s="102">
        <f>F59/E59%</f>
        <v>26.6312191416635</v>
      </c>
    </row>
    <row r="60" spans="1:7" ht="24.75" customHeight="1">
      <c r="A60" s="82"/>
      <c r="B60" s="82"/>
      <c r="C60" s="98" t="s">
        <v>359</v>
      </c>
      <c r="D60" s="83" t="s">
        <v>144</v>
      </c>
      <c r="E60" s="84">
        <v>52660</v>
      </c>
      <c r="F60" s="84">
        <v>14024</v>
      </c>
      <c r="G60" s="99"/>
    </row>
    <row r="61" spans="1:7" ht="24.75" customHeight="1">
      <c r="A61" s="82"/>
      <c r="B61" s="82" t="s">
        <v>35</v>
      </c>
      <c r="C61" s="81"/>
      <c r="D61" s="83" t="s">
        <v>36</v>
      </c>
      <c r="E61" s="84">
        <f>E62+E63+E64+E65+E66+E67+E68+E69</f>
        <v>776082</v>
      </c>
      <c r="F61" s="84">
        <f>F62+F63+F64+F65+F66+F67+F68+F69</f>
        <v>115089</v>
      </c>
      <c r="G61" s="102">
        <f>F61/E61%</f>
        <v>14.829489667328968</v>
      </c>
    </row>
    <row r="62" spans="1:7" ht="90" customHeight="1">
      <c r="A62" s="82"/>
      <c r="B62" s="82"/>
      <c r="C62" s="98">
        <v>2360</v>
      </c>
      <c r="D62" s="83" t="s">
        <v>295</v>
      </c>
      <c r="E62" s="84">
        <v>10000</v>
      </c>
      <c r="F62" s="84"/>
      <c r="G62" s="102"/>
    </row>
    <row r="63" spans="1:7" ht="24.75" customHeight="1">
      <c r="A63" s="82"/>
      <c r="B63" s="82"/>
      <c r="C63" s="98" t="s">
        <v>363</v>
      </c>
      <c r="D63" s="83" t="s">
        <v>142</v>
      </c>
      <c r="E63" s="84">
        <v>160706</v>
      </c>
      <c r="F63" s="84">
        <v>65865</v>
      </c>
      <c r="G63" s="102"/>
    </row>
    <row r="64" spans="1:7" ht="24.75" customHeight="1">
      <c r="A64" s="82"/>
      <c r="B64" s="82"/>
      <c r="C64" s="81" t="s">
        <v>182</v>
      </c>
      <c r="D64" s="83" t="s">
        <v>143</v>
      </c>
      <c r="E64" s="84">
        <v>12135</v>
      </c>
      <c r="F64" s="84"/>
      <c r="G64" s="102"/>
    </row>
    <row r="65" spans="1:7" ht="30.75" customHeight="1">
      <c r="A65" s="82"/>
      <c r="B65" s="82"/>
      <c r="C65" s="98" t="s">
        <v>455</v>
      </c>
      <c r="D65" s="83" t="s">
        <v>143</v>
      </c>
      <c r="E65" s="84">
        <v>31989</v>
      </c>
      <c r="F65" s="84">
        <v>12864</v>
      </c>
      <c r="G65" s="102"/>
    </row>
    <row r="66" spans="1:7" ht="24.75" customHeight="1">
      <c r="A66" s="82"/>
      <c r="B66" s="82"/>
      <c r="C66" s="81">
        <v>4170</v>
      </c>
      <c r="D66" s="83" t="s">
        <v>113</v>
      </c>
      <c r="E66" s="84">
        <v>61365</v>
      </c>
      <c r="F66" s="84"/>
      <c r="G66" s="102"/>
    </row>
    <row r="67" spans="1:7" ht="24.75" customHeight="1">
      <c r="A67" s="82"/>
      <c r="B67" s="82"/>
      <c r="C67" s="81" t="s">
        <v>451</v>
      </c>
      <c r="D67" s="83" t="s">
        <v>113</v>
      </c>
      <c r="E67" s="84">
        <v>33600</v>
      </c>
      <c r="F67" s="84">
        <v>11916</v>
      </c>
      <c r="G67" s="102"/>
    </row>
    <row r="68" spans="1:7" ht="32.25" customHeight="1">
      <c r="A68" s="82"/>
      <c r="B68" s="82"/>
      <c r="C68" s="98" t="s">
        <v>491</v>
      </c>
      <c r="D68" s="83" t="s">
        <v>144</v>
      </c>
      <c r="E68" s="84">
        <v>415500</v>
      </c>
      <c r="F68" s="84"/>
      <c r="G68" s="102"/>
    </row>
    <row r="69" spans="1:7" ht="34.5" customHeight="1">
      <c r="A69" s="82"/>
      <c r="B69" s="82"/>
      <c r="C69" s="98" t="s">
        <v>457</v>
      </c>
      <c r="D69" s="83" t="s">
        <v>144</v>
      </c>
      <c r="E69" s="84">
        <v>50787</v>
      </c>
      <c r="F69" s="84">
        <v>24444</v>
      </c>
      <c r="G69" s="110"/>
    </row>
    <row r="70" spans="1:7" ht="24.75" customHeight="1">
      <c r="A70" s="111" t="s">
        <v>38</v>
      </c>
      <c r="B70" s="111"/>
      <c r="C70" s="119"/>
      <c r="D70" s="120" t="s">
        <v>39</v>
      </c>
      <c r="E70" s="114">
        <f>E71+E77+E86+E93+E103+E106+E108+E120+E122</f>
        <v>13238505</v>
      </c>
      <c r="F70" s="114">
        <f>F71+F77+F86+F93+F103+F106+F108+F120+F122</f>
        <v>5117060.55</v>
      </c>
      <c r="G70" s="121">
        <f>F70/E70%</f>
        <v>38.65285808329566</v>
      </c>
    </row>
    <row r="71" spans="1:7" ht="24.75" customHeight="1">
      <c r="A71" s="115"/>
      <c r="B71" s="115" t="s">
        <v>463</v>
      </c>
      <c r="C71" s="124"/>
      <c r="D71" s="125" t="s">
        <v>464</v>
      </c>
      <c r="E71" s="103">
        <f>E72+E73+E74+E75+E76</f>
        <v>61823</v>
      </c>
      <c r="F71" s="103">
        <f>F72+F73+F74+F75+F76</f>
        <v>27068</v>
      </c>
      <c r="G71" s="126">
        <f>F71/E71%</f>
        <v>43.78305808517865</v>
      </c>
    </row>
    <row r="72" spans="1:7" ht="24.75" customHeight="1">
      <c r="A72" s="115"/>
      <c r="B72" s="115"/>
      <c r="C72" s="124">
        <v>3020</v>
      </c>
      <c r="D72" s="83" t="s">
        <v>188</v>
      </c>
      <c r="E72" s="103">
        <v>988</v>
      </c>
      <c r="F72" s="103">
        <v>357</v>
      </c>
      <c r="G72" s="126"/>
    </row>
    <row r="73" spans="1:7" ht="24.75" customHeight="1">
      <c r="A73" s="115"/>
      <c r="B73" s="115"/>
      <c r="C73" s="81">
        <v>4010</v>
      </c>
      <c r="D73" s="83" t="s">
        <v>142</v>
      </c>
      <c r="E73" s="103">
        <v>46069</v>
      </c>
      <c r="F73" s="103">
        <v>17907</v>
      </c>
      <c r="G73" s="126"/>
    </row>
    <row r="74" spans="1:7" ht="24.75" customHeight="1">
      <c r="A74" s="115"/>
      <c r="B74" s="115"/>
      <c r="C74" s="124">
        <v>4040</v>
      </c>
      <c r="D74" s="83" t="s">
        <v>153</v>
      </c>
      <c r="E74" s="103">
        <v>4147</v>
      </c>
      <c r="F74" s="103">
        <v>4147</v>
      </c>
      <c r="G74" s="126"/>
    </row>
    <row r="75" spans="1:7" ht="24.75" customHeight="1">
      <c r="A75" s="115"/>
      <c r="B75" s="115"/>
      <c r="C75" s="98" t="s">
        <v>182</v>
      </c>
      <c r="D75" s="83" t="s">
        <v>143</v>
      </c>
      <c r="E75" s="103">
        <v>9554</v>
      </c>
      <c r="F75" s="103">
        <v>3831</v>
      </c>
      <c r="G75" s="126"/>
    </row>
    <row r="76" spans="1:7" ht="24.75" customHeight="1">
      <c r="A76" s="115"/>
      <c r="B76" s="115"/>
      <c r="C76" s="124">
        <v>4440</v>
      </c>
      <c r="D76" s="83" t="s">
        <v>144</v>
      </c>
      <c r="E76" s="103">
        <v>1065</v>
      </c>
      <c r="F76" s="103">
        <v>826</v>
      </c>
      <c r="G76" s="126"/>
    </row>
    <row r="77" spans="1:7" ht="24.75" customHeight="1">
      <c r="A77" s="82"/>
      <c r="B77" s="82" t="s">
        <v>55</v>
      </c>
      <c r="C77" s="81"/>
      <c r="D77" s="83" t="s">
        <v>66</v>
      </c>
      <c r="E77" s="84">
        <f>E78+E79+E80+E81+E82+E83+E84+E85</f>
        <v>4507062</v>
      </c>
      <c r="F77" s="84">
        <f>F78+F79+F80+F81+F82+F83+F84+F85</f>
        <v>1706757</v>
      </c>
      <c r="G77" s="102">
        <f>F77/E77%</f>
        <v>37.86850502611235</v>
      </c>
    </row>
    <row r="78" spans="1:7" ht="24.75" customHeight="1">
      <c r="A78" s="82"/>
      <c r="B78" s="82"/>
      <c r="C78" s="81">
        <v>2540</v>
      </c>
      <c r="D78" s="83" t="s">
        <v>145</v>
      </c>
      <c r="E78" s="84">
        <v>2191970</v>
      </c>
      <c r="F78" s="84">
        <v>1106733</v>
      </c>
      <c r="G78" s="99"/>
    </row>
    <row r="79" spans="1:7" ht="24.75" customHeight="1">
      <c r="A79" s="82"/>
      <c r="B79" s="82"/>
      <c r="C79" s="81">
        <v>3020</v>
      </c>
      <c r="D79" s="83" t="s">
        <v>188</v>
      </c>
      <c r="E79" s="84">
        <v>1112</v>
      </c>
      <c r="F79" s="84">
        <v>420</v>
      </c>
      <c r="G79" s="99"/>
    </row>
    <row r="80" spans="1:7" ht="24.75" customHeight="1">
      <c r="A80" s="82"/>
      <c r="B80" s="82"/>
      <c r="C80" s="81">
        <v>4010</v>
      </c>
      <c r="D80" s="83" t="s">
        <v>142</v>
      </c>
      <c r="E80" s="84">
        <v>485876</v>
      </c>
      <c r="F80" s="84">
        <v>243745</v>
      </c>
      <c r="G80" s="99"/>
    </row>
    <row r="81" spans="1:7" ht="24.75" customHeight="1">
      <c r="A81" s="82"/>
      <c r="B81" s="82"/>
      <c r="C81" s="81">
        <v>4040</v>
      </c>
      <c r="D81" s="83" t="s">
        <v>153</v>
      </c>
      <c r="E81" s="84">
        <v>38429</v>
      </c>
      <c r="F81" s="84">
        <v>38429</v>
      </c>
      <c r="G81" s="99"/>
    </row>
    <row r="82" spans="1:7" ht="24.75" customHeight="1">
      <c r="A82" s="82"/>
      <c r="B82" s="82"/>
      <c r="C82" s="98" t="s">
        <v>182</v>
      </c>
      <c r="D82" s="83" t="s">
        <v>143</v>
      </c>
      <c r="E82" s="84">
        <v>101337</v>
      </c>
      <c r="F82" s="84">
        <v>50812</v>
      </c>
      <c r="G82" s="99"/>
    </row>
    <row r="83" spans="1:7" ht="37.5" customHeight="1">
      <c r="A83" s="82"/>
      <c r="B83" s="82"/>
      <c r="C83" s="98" t="s">
        <v>389</v>
      </c>
      <c r="D83" s="83" t="s">
        <v>144</v>
      </c>
      <c r="E83" s="84">
        <v>164084</v>
      </c>
      <c r="F83" s="84">
        <v>100354</v>
      </c>
      <c r="G83" s="99"/>
    </row>
    <row r="84" spans="1:7" ht="24.75" customHeight="1">
      <c r="A84" s="82"/>
      <c r="B84" s="82"/>
      <c r="C84" s="98">
        <v>6057</v>
      </c>
      <c r="D84" s="83" t="s">
        <v>146</v>
      </c>
      <c r="E84" s="84">
        <v>963761</v>
      </c>
      <c r="F84" s="84">
        <v>73367</v>
      </c>
      <c r="G84" s="99"/>
    </row>
    <row r="85" spans="1:7" ht="24.75" customHeight="1">
      <c r="A85" s="82"/>
      <c r="B85" s="82"/>
      <c r="C85" s="98">
        <v>6059</v>
      </c>
      <c r="D85" s="83" t="s">
        <v>146</v>
      </c>
      <c r="E85" s="84">
        <v>560493</v>
      </c>
      <c r="F85" s="84">
        <v>92897</v>
      </c>
      <c r="G85" s="99"/>
    </row>
    <row r="86" spans="1:7" ht="37.5" customHeight="1">
      <c r="A86" s="82"/>
      <c r="B86" s="82" t="s">
        <v>57</v>
      </c>
      <c r="C86" s="81"/>
      <c r="D86" s="83" t="s">
        <v>67</v>
      </c>
      <c r="E86" s="84">
        <f>E87+E88+E89+E90+E91+E92</f>
        <v>2021672</v>
      </c>
      <c r="F86" s="84">
        <f>F87+F88+F89+F90+F91+F92</f>
        <v>1039499</v>
      </c>
      <c r="G86" s="102">
        <f>F86/E86%</f>
        <v>51.41778686156805</v>
      </c>
    </row>
    <row r="87" spans="1:7" ht="24.75" customHeight="1">
      <c r="A87" s="82"/>
      <c r="B87" s="82"/>
      <c r="C87" s="81">
        <v>3020</v>
      </c>
      <c r="D87" s="83" t="s">
        <v>188</v>
      </c>
      <c r="E87" s="84">
        <v>3090</v>
      </c>
      <c r="F87" s="84">
        <v>160</v>
      </c>
      <c r="G87" s="99"/>
    </row>
    <row r="88" spans="1:7" ht="24.75" customHeight="1">
      <c r="A88" s="82"/>
      <c r="B88" s="82"/>
      <c r="C88" s="81">
        <v>4010</v>
      </c>
      <c r="D88" s="83" t="s">
        <v>142</v>
      </c>
      <c r="E88" s="84">
        <v>1340099</v>
      </c>
      <c r="F88" s="84">
        <v>649087</v>
      </c>
      <c r="G88" s="99"/>
    </row>
    <row r="89" spans="1:7" ht="24.75" customHeight="1">
      <c r="A89" s="82"/>
      <c r="B89" s="82"/>
      <c r="C89" s="81">
        <v>4040</v>
      </c>
      <c r="D89" s="83" t="s">
        <v>153</v>
      </c>
      <c r="E89" s="84">
        <v>99670</v>
      </c>
      <c r="F89" s="84">
        <v>99669</v>
      </c>
      <c r="G89" s="99"/>
    </row>
    <row r="90" spans="1:7" ht="24.75" customHeight="1">
      <c r="A90" s="82"/>
      <c r="B90" s="82"/>
      <c r="C90" s="98" t="s">
        <v>182</v>
      </c>
      <c r="D90" s="83" t="s">
        <v>143</v>
      </c>
      <c r="E90" s="84">
        <v>266477</v>
      </c>
      <c r="F90" s="84">
        <v>137704</v>
      </c>
      <c r="G90" s="99"/>
    </row>
    <row r="91" spans="1:7" ht="24.75" customHeight="1">
      <c r="A91" s="82"/>
      <c r="B91" s="82"/>
      <c r="C91" s="98">
        <v>4170</v>
      </c>
      <c r="D91" s="83" t="s">
        <v>113</v>
      </c>
      <c r="E91" s="84">
        <v>28880</v>
      </c>
      <c r="F91" s="84">
        <v>16928</v>
      </c>
      <c r="G91" s="99"/>
    </row>
    <row r="92" spans="1:7" ht="30" customHeight="1">
      <c r="A92" s="82"/>
      <c r="B92" s="82"/>
      <c r="C92" s="98" t="s">
        <v>266</v>
      </c>
      <c r="D92" s="83" t="s">
        <v>144</v>
      </c>
      <c r="E92" s="84">
        <v>283456</v>
      </c>
      <c r="F92" s="84">
        <v>135951</v>
      </c>
      <c r="G92" s="99"/>
    </row>
    <row r="93" spans="1:7" ht="24.75" customHeight="1">
      <c r="A93" s="82"/>
      <c r="B93" s="82" t="s">
        <v>77</v>
      </c>
      <c r="C93" s="81"/>
      <c r="D93" s="83" t="s">
        <v>83</v>
      </c>
      <c r="E93" s="84">
        <f>E94+E95+E96+E97+E98+E99+E100+E101+E102</f>
        <v>2836581</v>
      </c>
      <c r="F93" s="84">
        <f>F94+F95+F96+F97+F98+F99+F100+F101+F102</f>
        <v>476641</v>
      </c>
      <c r="G93" s="102">
        <f>F93/E93%</f>
        <v>16.80336292177096</v>
      </c>
    </row>
    <row r="94" spans="1:7" ht="24.75" customHeight="1">
      <c r="A94" s="82"/>
      <c r="B94" s="82"/>
      <c r="C94" s="81">
        <v>3020</v>
      </c>
      <c r="D94" s="83" t="s">
        <v>188</v>
      </c>
      <c r="E94" s="84">
        <v>35894</v>
      </c>
      <c r="F94" s="84">
        <v>12836</v>
      </c>
      <c r="G94" s="99"/>
    </row>
    <row r="95" spans="1:7" ht="24.75" customHeight="1">
      <c r="A95" s="82"/>
      <c r="B95" s="82"/>
      <c r="C95" s="81">
        <v>3050</v>
      </c>
      <c r="D95" s="83" t="s">
        <v>190</v>
      </c>
      <c r="E95" s="84">
        <v>360</v>
      </c>
      <c r="F95" s="84">
        <v>180</v>
      </c>
      <c r="G95" s="99"/>
    </row>
    <row r="96" spans="1:7" ht="24.75" customHeight="1">
      <c r="A96" s="82"/>
      <c r="B96" s="82"/>
      <c r="C96" s="81">
        <v>4010</v>
      </c>
      <c r="D96" s="83" t="s">
        <v>142</v>
      </c>
      <c r="E96" s="84">
        <v>695197</v>
      </c>
      <c r="F96" s="84">
        <v>278660</v>
      </c>
      <c r="G96" s="99"/>
    </row>
    <row r="97" spans="1:7" ht="24.75" customHeight="1">
      <c r="A97" s="82"/>
      <c r="B97" s="82"/>
      <c r="C97" s="81">
        <v>4040</v>
      </c>
      <c r="D97" s="83" t="s">
        <v>153</v>
      </c>
      <c r="E97" s="84">
        <v>48697</v>
      </c>
      <c r="F97" s="84">
        <v>48696</v>
      </c>
      <c r="G97" s="99"/>
    </row>
    <row r="98" spans="1:7" ht="24.75" customHeight="1">
      <c r="A98" s="82"/>
      <c r="B98" s="82"/>
      <c r="C98" s="98" t="s">
        <v>182</v>
      </c>
      <c r="D98" s="83" t="s">
        <v>143</v>
      </c>
      <c r="E98" s="84">
        <v>135265</v>
      </c>
      <c r="F98" s="84">
        <v>53265</v>
      </c>
      <c r="G98" s="99"/>
    </row>
    <row r="99" spans="1:7" ht="27" customHeight="1">
      <c r="A99" s="82"/>
      <c r="B99" s="82"/>
      <c r="C99" s="98" t="s">
        <v>361</v>
      </c>
      <c r="D99" s="83" t="s">
        <v>144</v>
      </c>
      <c r="E99" s="84">
        <v>107707</v>
      </c>
      <c r="F99" s="84">
        <v>65078</v>
      </c>
      <c r="G99" s="99"/>
    </row>
    <row r="100" spans="1:7" ht="24.75" customHeight="1">
      <c r="A100" s="82"/>
      <c r="B100" s="82"/>
      <c r="C100" s="98">
        <v>6050</v>
      </c>
      <c r="D100" s="83" t="s">
        <v>146</v>
      </c>
      <c r="E100" s="84">
        <v>1130000</v>
      </c>
      <c r="F100" s="84"/>
      <c r="G100" s="99"/>
    </row>
    <row r="101" spans="1:7" ht="24.75" customHeight="1">
      <c r="A101" s="82"/>
      <c r="B101" s="82"/>
      <c r="C101" s="98">
        <v>6057</v>
      </c>
      <c r="D101" s="83" t="s">
        <v>146</v>
      </c>
      <c r="E101" s="84">
        <v>408461</v>
      </c>
      <c r="F101" s="84">
        <v>8243</v>
      </c>
      <c r="G101" s="99"/>
    </row>
    <row r="102" spans="1:7" ht="24.75" customHeight="1">
      <c r="A102" s="82"/>
      <c r="B102" s="82"/>
      <c r="C102" s="98">
        <v>6059</v>
      </c>
      <c r="D102" s="83" t="s">
        <v>146</v>
      </c>
      <c r="E102" s="84">
        <v>275000</v>
      </c>
      <c r="F102" s="84">
        <v>9683</v>
      </c>
      <c r="G102" s="99"/>
    </row>
    <row r="103" spans="1:7" ht="30.75" customHeight="1">
      <c r="A103" s="82"/>
      <c r="B103" s="82" t="s">
        <v>362</v>
      </c>
      <c r="C103" s="81"/>
      <c r="D103" s="83" t="s">
        <v>390</v>
      </c>
      <c r="E103" s="84">
        <f>E104+E105</f>
        <v>72212</v>
      </c>
      <c r="F103" s="84">
        <f>F104+F105</f>
        <v>42942</v>
      </c>
      <c r="G103" s="102">
        <f>F103/E103%</f>
        <v>59.46657065307705</v>
      </c>
    </row>
    <row r="104" spans="1:7" ht="24.75" customHeight="1">
      <c r="A104" s="82"/>
      <c r="B104" s="82"/>
      <c r="C104" s="98">
        <v>3240</v>
      </c>
      <c r="D104" s="83" t="s">
        <v>148</v>
      </c>
      <c r="E104" s="84">
        <v>71712</v>
      </c>
      <c r="F104" s="84">
        <v>42942</v>
      </c>
      <c r="G104" s="102"/>
    </row>
    <row r="105" spans="1:7" ht="24.75" customHeight="1">
      <c r="A105" s="82"/>
      <c r="B105" s="82"/>
      <c r="C105" s="98">
        <v>4210</v>
      </c>
      <c r="D105" s="83" t="s">
        <v>144</v>
      </c>
      <c r="E105" s="84">
        <v>500</v>
      </c>
      <c r="F105" s="84"/>
      <c r="G105" s="102"/>
    </row>
    <row r="106" spans="1:7" ht="24.75" customHeight="1">
      <c r="A106" s="82"/>
      <c r="B106" s="82" t="s">
        <v>259</v>
      </c>
      <c r="C106" s="98"/>
      <c r="D106" s="83" t="s">
        <v>260</v>
      </c>
      <c r="E106" s="84">
        <f>E107</f>
        <v>1152333</v>
      </c>
      <c r="F106" s="84">
        <f>F107</f>
        <v>589076</v>
      </c>
      <c r="G106" s="102">
        <f>F106/E106%</f>
        <v>51.12029248489803</v>
      </c>
    </row>
    <row r="107" spans="1:7" ht="24.75" customHeight="1">
      <c r="A107" s="82"/>
      <c r="B107" s="82"/>
      <c r="C107" s="98">
        <v>2540</v>
      </c>
      <c r="D107" s="83" t="s">
        <v>145</v>
      </c>
      <c r="E107" s="84">
        <v>1152333</v>
      </c>
      <c r="F107" s="84">
        <v>589076</v>
      </c>
      <c r="G107" s="99"/>
    </row>
    <row r="108" spans="1:7" ht="24.75" customHeight="1">
      <c r="A108" s="82"/>
      <c r="B108" s="82" t="s">
        <v>95</v>
      </c>
      <c r="C108" s="81"/>
      <c r="D108" s="83" t="s">
        <v>100</v>
      </c>
      <c r="E108" s="84">
        <f>E109+E110+E111+E112+E113+E114+E115+E116+E117+E118+E119</f>
        <v>2369992</v>
      </c>
      <c r="F108" s="84">
        <f>F109+F110+F111+F112+F113+F114+F115+F116+F117+F118+F119</f>
        <v>1224170.43</v>
      </c>
      <c r="G108" s="102">
        <f>F108/E108%</f>
        <v>51.65293511539279</v>
      </c>
    </row>
    <row r="109" spans="1:7" ht="24.75" customHeight="1">
      <c r="A109" s="82"/>
      <c r="B109" s="82"/>
      <c r="C109" s="81">
        <v>3020</v>
      </c>
      <c r="D109" s="83" t="s">
        <v>188</v>
      </c>
      <c r="E109" s="84">
        <v>2748</v>
      </c>
      <c r="F109" s="84">
        <v>535</v>
      </c>
      <c r="G109" s="99"/>
    </row>
    <row r="110" spans="1:7" ht="24.75" customHeight="1">
      <c r="A110" s="82"/>
      <c r="B110" s="82"/>
      <c r="C110" s="81">
        <v>4010</v>
      </c>
      <c r="D110" s="83" t="s">
        <v>142</v>
      </c>
      <c r="E110" s="84">
        <v>1399482</v>
      </c>
      <c r="F110" s="84">
        <v>712826</v>
      </c>
      <c r="G110" s="99"/>
    </row>
    <row r="111" spans="1:7" ht="24.75" customHeight="1">
      <c r="A111" s="82"/>
      <c r="B111" s="82"/>
      <c r="C111" s="81" t="s">
        <v>363</v>
      </c>
      <c r="D111" s="83" t="s">
        <v>142</v>
      </c>
      <c r="E111" s="84">
        <v>65012</v>
      </c>
      <c r="F111" s="84">
        <v>45106</v>
      </c>
      <c r="G111" s="99"/>
    </row>
    <row r="112" spans="1:7" ht="24.75" customHeight="1">
      <c r="A112" s="82"/>
      <c r="B112" s="82"/>
      <c r="C112" s="81">
        <v>4040</v>
      </c>
      <c r="D112" s="83" t="s">
        <v>153</v>
      </c>
      <c r="E112" s="84">
        <v>105639</v>
      </c>
      <c r="F112" s="84">
        <v>105637</v>
      </c>
      <c r="G112" s="99"/>
    </row>
    <row r="113" spans="1:7" ht="24.75" customHeight="1">
      <c r="A113" s="82"/>
      <c r="B113" s="82"/>
      <c r="C113" s="81" t="s">
        <v>465</v>
      </c>
      <c r="D113" s="83" t="s">
        <v>153</v>
      </c>
      <c r="E113" s="84">
        <v>3105</v>
      </c>
      <c r="F113" s="84">
        <v>3105</v>
      </c>
      <c r="G113" s="99"/>
    </row>
    <row r="114" spans="1:7" ht="24.75" customHeight="1">
      <c r="A114" s="82"/>
      <c r="B114" s="82"/>
      <c r="C114" s="98" t="s">
        <v>182</v>
      </c>
      <c r="D114" s="83" t="s">
        <v>143</v>
      </c>
      <c r="E114" s="84">
        <v>280551</v>
      </c>
      <c r="F114" s="84">
        <v>136315</v>
      </c>
      <c r="G114" s="99"/>
    </row>
    <row r="115" spans="1:7" ht="34.5" customHeight="1">
      <c r="A115" s="82"/>
      <c r="B115" s="82"/>
      <c r="C115" s="98" t="s">
        <v>364</v>
      </c>
      <c r="D115" s="83" t="s">
        <v>143</v>
      </c>
      <c r="E115" s="84">
        <v>13398</v>
      </c>
      <c r="F115" s="84">
        <v>8514</v>
      </c>
      <c r="G115" s="99"/>
    </row>
    <row r="116" spans="1:7" ht="30.75" customHeight="1">
      <c r="A116" s="82"/>
      <c r="B116" s="82"/>
      <c r="C116" s="98" t="s">
        <v>267</v>
      </c>
      <c r="D116" s="83" t="s">
        <v>144</v>
      </c>
      <c r="E116" s="84">
        <v>460845</v>
      </c>
      <c r="F116" s="84">
        <v>187032</v>
      </c>
      <c r="G116" s="99"/>
    </row>
    <row r="117" spans="1:7" ht="24.75" customHeight="1">
      <c r="A117" s="82"/>
      <c r="B117" s="82"/>
      <c r="C117" s="98" t="s">
        <v>365</v>
      </c>
      <c r="D117" s="83" t="s">
        <v>144</v>
      </c>
      <c r="E117" s="84">
        <v>20567</v>
      </c>
      <c r="F117" s="84">
        <v>17016</v>
      </c>
      <c r="G117" s="99"/>
    </row>
    <row r="118" spans="1:7" ht="24.75" customHeight="1">
      <c r="A118" s="82"/>
      <c r="B118" s="82"/>
      <c r="C118" s="81">
        <v>4780</v>
      </c>
      <c r="D118" s="83" t="s">
        <v>202</v>
      </c>
      <c r="E118" s="84">
        <v>17746</v>
      </c>
      <c r="F118" s="84">
        <v>7457.43</v>
      </c>
      <c r="G118" s="99"/>
    </row>
    <row r="119" spans="1:7" ht="24.75" customHeight="1">
      <c r="A119" s="82"/>
      <c r="B119" s="82"/>
      <c r="C119" s="81" t="s">
        <v>466</v>
      </c>
      <c r="D119" s="83" t="s">
        <v>202</v>
      </c>
      <c r="E119" s="84">
        <v>899</v>
      </c>
      <c r="F119" s="84">
        <v>627</v>
      </c>
      <c r="G119" s="99"/>
    </row>
    <row r="120" spans="1:7" ht="24.75" customHeight="1">
      <c r="A120" s="82"/>
      <c r="B120" s="82" t="s">
        <v>133</v>
      </c>
      <c r="C120" s="81"/>
      <c r="D120" s="83" t="s">
        <v>132</v>
      </c>
      <c r="E120" s="84">
        <f>E121</f>
        <v>30830</v>
      </c>
      <c r="F120" s="84">
        <f>F121</f>
        <v>10907.12</v>
      </c>
      <c r="G120" s="102">
        <f>F120/E120%</f>
        <v>35.37826792085631</v>
      </c>
    </row>
    <row r="121" spans="1:7" ht="24.75" customHeight="1">
      <c r="A121" s="82"/>
      <c r="B121" s="82"/>
      <c r="C121" s="81" t="s">
        <v>359</v>
      </c>
      <c r="D121" s="83" t="s">
        <v>150</v>
      </c>
      <c r="E121" s="84">
        <v>30830</v>
      </c>
      <c r="F121" s="84">
        <v>10907.12</v>
      </c>
      <c r="G121" s="99"/>
    </row>
    <row r="122" spans="1:7" ht="24.75" customHeight="1">
      <c r="A122" s="82"/>
      <c r="B122" s="82" t="s">
        <v>40</v>
      </c>
      <c r="C122" s="81"/>
      <c r="D122" s="83" t="s">
        <v>36</v>
      </c>
      <c r="E122" s="84">
        <f>E123</f>
        <v>186000</v>
      </c>
      <c r="F122" s="84">
        <f>F123</f>
        <v>0</v>
      </c>
      <c r="G122" s="110" t="s">
        <v>240</v>
      </c>
    </row>
    <row r="123" spans="1:7" ht="24.75" customHeight="1">
      <c r="A123" s="82"/>
      <c r="B123" s="82"/>
      <c r="C123" s="98">
        <v>4300</v>
      </c>
      <c r="D123" s="83" t="s">
        <v>144</v>
      </c>
      <c r="E123" s="84">
        <v>186000</v>
      </c>
      <c r="F123" s="84"/>
      <c r="G123" s="99"/>
    </row>
    <row r="124" spans="1:7" ht="24.75" customHeight="1">
      <c r="A124" s="318" t="s">
        <v>303</v>
      </c>
      <c r="B124" s="319"/>
      <c r="C124" s="319"/>
      <c r="D124" s="320"/>
      <c r="E124" s="93">
        <f>E4+E70</f>
        <v>29858852</v>
      </c>
      <c r="F124" s="93">
        <f>F4+F70</f>
        <v>12481449.55</v>
      </c>
      <c r="G124" s="101">
        <f>F124/E124%</f>
        <v>41.80150512819448</v>
      </c>
    </row>
  </sheetData>
  <sheetProtection/>
  <mergeCells count="3">
    <mergeCell ref="F1:G1"/>
    <mergeCell ref="A2:G2"/>
    <mergeCell ref="A124:D124"/>
  </mergeCells>
  <printOptions/>
  <pageMargins left="0.75" right="0.75" top="1" bottom="1" header="0.5" footer="0.5"/>
  <pageSetup fitToHeight="4" fitToWidth="1" horizontalDpi="600" verticalDpi="600" orientation="portrait" paperSize="9" scale="72" r:id="rId1"/>
  <headerFooter alignWithMargins="0"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G45"/>
  <sheetViews>
    <sheetView zoomScalePageLayoutView="0" workbookViewId="0" topLeftCell="A1">
      <selection activeCell="K14" sqref="K14"/>
    </sheetView>
  </sheetViews>
  <sheetFormatPr defaultColWidth="9.00390625" defaultRowHeight="27.75" customHeight="1"/>
  <cols>
    <col min="1" max="1" width="5.875" style="122" customWidth="1"/>
    <col min="2" max="2" width="9.125" style="122" customWidth="1"/>
    <col min="3" max="3" width="10.875" style="122" customWidth="1"/>
    <col min="4" max="4" width="34.25390625" style="122" customWidth="1"/>
    <col min="5" max="5" width="20.00390625" style="122" customWidth="1"/>
    <col min="6" max="6" width="17.75390625" style="122" customWidth="1"/>
    <col min="7" max="7" width="12.25390625" style="163" customWidth="1"/>
    <col min="8" max="16384" width="9.125" style="122" customWidth="1"/>
  </cols>
  <sheetData>
    <row r="1" spans="5:7" ht="27.75" customHeight="1">
      <c r="E1" s="134"/>
      <c r="F1" s="287" t="s">
        <v>304</v>
      </c>
      <c r="G1" s="287"/>
    </row>
    <row r="2" spans="1:7" ht="27.75" customHeight="1">
      <c r="A2" s="297" t="s">
        <v>486</v>
      </c>
      <c r="B2" s="297"/>
      <c r="C2" s="297"/>
      <c r="D2" s="297"/>
      <c r="E2" s="297"/>
      <c r="F2" s="297"/>
      <c r="G2" s="297"/>
    </row>
    <row r="3" spans="1:7" ht="27.75" customHeight="1">
      <c r="A3" s="91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</row>
    <row r="4" spans="1:7" ht="27.75" customHeight="1">
      <c r="A4" s="90" t="s">
        <v>90</v>
      </c>
      <c r="B4" s="90"/>
      <c r="C4" s="91"/>
      <c r="D4" s="100" t="s">
        <v>91</v>
      </c>
      <c r="E4" s="93">
        <f>E5+E12+E16+E28+E32</f>
        <v>4803047</v>
      </c>
      <c r="F4" s="93">
        <f>F5+F12+F16+F28+F32</f>
        <v>896166</v>
      </c>
      <c r="G4" s="101">
        <f>F4/E4%</f>
        <v>18.65828087878382</v>
      </c>
    </row>
    <row r="5" spans="1:7" ht="27.75" customHeight="1">
      <c r="A5" s="82"/>
      <c r="B5" s="82" t="s">
        <v>369</v>
      </c>
      <c r="C5" s="81"/>
      <c r="D5" s="83" t="s">
        <v>360</v>
      </c>
      <c r="E5" s="84">
        <f>E6+E7+E8+E9+E10+E11</f>
        <v>2315015</v>
      </c>
      <c r="F5" s="84">
        <f>F6+F7+F8+F9+F10+F11</f>
        <v>0</v>
      </c>
      <c r="G5" s="102">
        <f>F5/E5%</f>
        <v>0</v>
      </c>
    </row>
    <row r="6" spans="1:7" ht="27.75" customHeight="1">
      <c r="A6" s="82"/>
      <c r="B6" s="82"/>
      <c r="C6" s="81">
        <v>3020</v>
      </c>
      <c r="D6" s="83" t="s">
        <v>188</v>
      </c>
      <c r="E6" s="84">
        <v>500</v>
      </c>
      <c r="F6" s="84"/>
      <c r="G6" s="102"/>
    </row>
    <row r="7" spans="1:7" ht="27.75" customHeight="1">
      <c r="A7" s="82"/>
      <c r="B7" s="82"/>
      <c r="C7" s="81">
        <v>4010</v>
      </c>
      <c r="D7" s="83" t="s">
        <v>142</v>
      </c>
      <c r="E7" s="84">
        <v>130000</v>
      </c>
      <c r="F7" s="84"/>
      <c r="G7" s="102"/>
    </row>
    <row r="8" spans="1:7" ht="27.75" customHeight="1">
      <c r="A8" s="82"/>
      <c r="B8" s="82"/>
      <c r="C8" s="81" t="s">
        <v>182</v>
      </c>
      <c r="D8" s="83" t="s">
        <v>143</v>
      </c>
      <c r="E8" s="84">
        <v>26035</v>
      </c>
      <c r="F8" s="84"/>
      <c r="G8" s="102"/>
    </row>
    <row r="9" spans="1:7" ht="27.75" customHeight="1">
      <c r="A9" s="82"/>
      <c r="B9" s="82"/>
      <c r="C9" s="81" t="s">
        <v>168</v>
      </c>
      <c r="D9" s="83" t="s">
        <v>144</v>
      </c>
      <c r="E9" s="84">
        <v>150480</v>
      </c>
      <c r="F9" s="84"/>
      <c r="G9" s="102"/>
    </row>
    <row r="10" spans="1:7" ht="27.75" customHeight="1">
      <c r="A10" s="82"/>
      <c r="B10" s="82"/>
      <c r="C10" s="81">
        <v>6050</v>
      </c>
      <c r="D10" s="83" t="s">
        <v>146</v>
      </c>
      <c r="E10" s="84">
        <v>1927287</v>
      </c>
      <c r="F10" s="84"/>
      <c r="G10" s="102"/>
    </row>
    <row r="11" spans="1:7" ht="27.75" customHeight="1">
      <c r="A11" s="82"/>
      <c r="B11" s="82"/>
      <c r="C11" s="98">
        <v>6060</v>
      </c>
      <c r="D11" s="83" t="s">
        <v>458</v>
      </c>
      <c r="E11" s="84">
        <v>80713</v>
      </c>
      <c r="F11" s="84"/>
      <c r="G11" s="99"/>
    </row>
    <row r="12" spans="1:7" ht="27.75" customHeight="1">
      <c r="A12" s="82"/>
      <c r="B12" s="82" t="s">
        <v>271</v>
      </c>
      <c r="C12" s="81"/>
      <c r="D12" s="83" t="s">
        <v>270</v>
      </c>
      <c r="E12" s="84">
        <f>E13+E14+E15</f>
        <v>41290</v>
      </c>
      <c r="F12" s="84">
        <f>F14+F15</f>
        <v>0</v>
      </c>
      <c r="G12" s="102">
        <f>F12/E12%</f>
        <v>0</v>
      </c>
    </row>
    <row r="13" spans="1:7" ht="27.75" customHeight="1">
      <c r="A13" s="82"/>
      <c r="B13" s="82"/>
      <c r="C13" s="98" t="s">
        <v>182</v>
      </c>
      <c r="D13" s="83" t="s">
        <v>143</v>
      </c>
      <c r="E13" s="84">
        <v>48</v>
      </c>
      <c r="F13" s="84"/>
      <c r="G13" s="102"/>
    </row>
    <row r="14" spans="1:7" ht="27.75" customHeight="1">
      <c r="A14" s="82"/>
      <c r="B14" s="82"/>
      <c r="C14" s="98">
        <v>4170</v>
      </c>
      <c r="D14" s="83" t="s">
        <v>113</v>
      </c>
      <c r="E14" s="84">
        <v>23212</v>
      </c>
      <c r="F14" s="84"/>
      <c r="G14" s="99"/>
    </row>
    <row r="15" spans="1:7" ht="27.75" customHeight="1">
      <c r="A15" s="82"/>
      <c r="B15" s="123"/>
      <c r="C15" s="98" t="s">
        <v>168</v>
      </c>
      <c r="D15" s="83" t="s">
        <v>144</v>
      </c>
      <c r="E15" s="84">
        <v>18030</v>
      </c>
      <c r="F15" s="84"/>
      <c r="G15" s="99"/>
    </row>
    <row r="16" spans="1:7" ht="27.75" customHeight="1">
      <c r="A16" s="82"/>
      <c r="B16" s="82" t="s">
        <v>94</v>
      </c>
      <c r="C16" s="81"/>
      <c r="D16" s="83" t="s">
        <v>26</v>
      </c>
      <c r="E16" s="84">
        <f>E17+E18+E19+E20+E21+E22+E23+E24+E25+E26+E27</f>
        <v>2199417</v>
      </c>
      <c r="F16" s="84">
        <f>F17+F18+F19+F20+F21+F22+F23+F24+F25+F26+F27</f>
        <v>896166</v>
      </c>
      <c r="G16" s="102">
        <f>F16/E16%</f>
        <v>40.74561576999724</v>
      </c>
    </row>
    <row r="17" spans="1:7" ht="27.75" customHeight="1">
      <c r="A17" s="82"/>
      <c r="B17" s="82"/>
      <c r="C17" s="81">
        <v>3020</v>
      </c>
      <c r="D17" s="83" t="s">
        <v>188</v>
      </c>
      <c r="E17" s="84">
        <v>1500</v>
      </c>
      <c r="F17" s="84">
        <v>540</v>
      </c>
      <c r="G17" s="99"/>
    </row>
    <row r="18" spans="1:7" ht="27.75" customHeight="1">
      <c r="A18" s="82"/>
      <c r="B18" s="82"/>
      <c r="C18" s="81">
        <v>3257</v>
      </c>
      <c r="D18" s="83" t="s">
        <v>459</v>
      </c>
      <c r="E18" s="84">
        <v>20606</v>
      </c>
      <c r="F18" s="84"/>
      <c r="G18" s="99"/>
    </row>
    <row r="19" spans="1:7" ht="27.75" customHeight="1">
      <c r="A19" s="82"/>
      <c r="B19" s="82"/>
      <c r="C19" s="98">
        <v>4010</v>
      </c>
      <c r="D19" s="83" t="s">
        <v>142</v>
      </c>
      <c r="E19" s="84">
        <v>1065268</v>
      </c>
      <c r="F19" s="84">
        <v>435977</v>
      </c>
      <c r="G19" s="99"/>
    </row>
    <row r="20" spans="1:7" ht="27.75" customHeight="1">
      <c r="A20" s="82"/>
      <c r="B20" s="82"/>
      <c r="C20" s="98">
        <v>4017</v>
      </c>
      <c r="D20" s="83" t="s">
        <v>142</v>
      </c>
      <c r="E20" s="84">
        <v>89460</v>
      </c>
      <c r="F20" s="84">
        <v>16542</v>
      </c>
      <c r="G20" s="99"/>
    </row>
    <row r="21" spans="1:7" ht="27.75" customHeight="1">
      <c r="A21" s="82"/>
      <c r="B21" s="82"/>
      <c r="C21" s="81">
        <v>4040</v>
      </c>
      <c r="D21" s="83" t="s">
        <v>153</v>
      </c>
      <c r="E21" s="84">
        <v>60732</v>
      </c>
      <c r="F21" s="84">
        <v>59981</v>
      </c>
      <c r="G21" s="99"/>
    </row>
    <row r="22" spans="1:7" ht="27.75" customHeight="1">
      <c r="A22" s="82"/>
      <c r="B22" s="82"/>
      <c r="C22" s="98" t="s">
        <v>195</v>
      </c>
      <c r="D22" s="83" t="s">
        <v>143</v>
      </c>
      <c r="E22" s="84">
        <v>221900</v>
      </c>
      <c r="F22" s="84">
        <v>88940</v>
      </c>
      <c r="G22" s="99"/>
    </row>
    <row r="23" spans="1:7" ht="27.75" customHeight="1">
      <c r="A23" s="82"/>
      <c r="B23" s="82"/>
      <c r="C23" s="98" t="s">
        <v>358</v>
      </c>
      <c r="D23" s="83" t="s">
        <v>143</v>
      </c>
      <c r="E23" s="84">
        <v>24192</v>
      </c>
      <c r="F23" s="84">
        <v>3194</v>
      </c>
      <c r="G23" s="99"/>
    </row>
    <row r="24" spans="1:7" ht="27.75" customHeight="1">
      <c r="A24" s="82"/>
      <c r="B24" s="82"/>
      <c r="C24" s="98">
        <v>4170</v>
      </c>
      <c r="D24" s="83" t="s">
        <v>113</v>
      </c>
      <c r="E24" s="84">
        <v>62500</v>
      </c>
      <c r="F24" s="84">
        <v>12111</v>
      </c>
      <c r="G24" s="99"/>
    </row>
    <row r="25" spans="1:7" ht="27.75" customHeight="1">
      <c r="A25" s="82"/>
      <c r="B25" s="82"/>
      <c r="C25" s="98">
        <v>4177</v>
      </c>
      <c r="D25" s="83" t="s">
        <v>113</v>
      </c>
      <c r="E25" s="84">
        <v>83399</v>
      </c>
      <c r="F25" s="84">
        <v>7803</v>
      </c>
      <c r="G25" s="99"/>
    </row>
    <row r="26" spans="1:7" ht="27.75" customHeight="1">
      <c r="A26" s="82"/>
      <c r="B26" s="82"/>
      <c r="C26" s="98" t="s">
        <v>388</v>
      </c>
      <c r="D26" s="83" t="s">
        <v>144</v>
      </c>
      <c r="E26" s="84">
        <v>420800</v>
      </c>
      <c r="F26" s="84">
        <v>220459</v>
      </c>
      <c r="G26" s="99"/>
    </row>
    <row r="27" spans="1:7" ht="27.75" customHeight="1">
      <c r="A27" s="82"/>
      <c r="B27" s="123"/>
      <c r="C27" s="98" t="s">
        <v>460</v>
      </c>
      <c r="D27" s="83" t="s">
        <v>144</v>
      </c>
      <c r="E27" s="84">
        <v>149060</v>
      </c>
      <c r="F27" s="84">
        <v>50619</v>
      </c>
      <c r="G27" s="99"/>
    </row>
    <row r="28" spans="1:7" ht="27.75" customHeight="1">
      <c r="A28" s="82"/>
      <c r="B28" s="82" t="s">
        <v>114</v>
      </c>
      <c r="C28" s="81"/>
      <c r="D28" s="83" t="s">
        <v>115</v>
      </c>
      <c r="E28" s="84">
        <f>E29+E30+E31</f>
        <v>65000</v>
      </c>
      <c r="F28" s="84">
        <f>F29+F30+F31</f>
        <v>0</v>
      </c>
      <c r="G28" s="102">
        <f>F28/E28%</f>
        <v>0</v>
      </c>
    </row>
    <row r="29" spans="1:7" ht="27.75" customHeight="1">
      <c r="A29" s="82"/>
      <c r="B29" s="82"/>
      <c r="C29" s="98">
        <v>4010</v>
      </c>
      <c r="D29" s="83" t="s">
        <v>142</v>
      </c>
      <c r="E29" s="84">
        <v>30000</v>
      </c>
      <c r="F29" s="84"/>
      <c r="G29" s="102"/>
    </row>
    <row r="30" spans="1:7" ht="27.75" customHeight="1">
      <c r="A30" s="82"/>
      <c r="B30" s="82"/>
      <c r="C30" s="98" t="s">
        <v>195</v>
      </c>
      <c r="D30" s="83" t="s">
        <v>143</v>
      </c>
      <c r="E30" s="84">
        <v>6000</v>
      </c>
      <c r="F30" s="84"/>
      <c r="G30" s="102"/>
    </row>
    <row r="31" spans="1:7" ht="27.75" customHeight="1">
      <c r="A31" s="82"/>
      <c r="B31" s="82"/>
      <c r="C31" s="82" t="s">
        <v>461</v>
      </c>
      <c r="D31" s="83" t="s">
        <v>144</v>
      </c>
      <c r="E31" s="84">
        <v>29000</v>
      </c>
      <c r="F31" s="84"/>
      <c r="G31" s="102"/>
    </row>
    <row r="32" spans="1:7" ht="27.75" customHeight="1">
      <c r="A32" s="82"/>
      <c r="B32" s="82" t="s">
        <v>416</v>
      </c>
      <c r="C32" s="82"/>
      <c r="D32" s="83" t="s">
        <v>36</v>
      </c>
      <c r="E32" s="84">
        <f>E33</f>
        <v>182325</v>
      </c>
      <c r="F32" s="84">
        <f>F33</f>
        <v>0</v>
      </c>
      <c r="G32" s="102">
        <f>F32/E32%</f>
        <v>0</v>
      </c>
    </row>
    <row r="33" spans="1:7" ht="27.75" customHeight="1">
      <c r="A33" s="82"/>
      <c r="B33" s="82"/>
      <c r="C33" s="82" t="s">
        <v>462</v>
      </c>
      <c r="D33" s="83" t="s">
        <v>146</v>
      </c>
      <c r="E33" s="84">
        <v>182325</v>
      </c>
      <c r="F33" s="84"/>
      <c r="G33" s="102"/>
    </row>
    <row r="34" spans="1:7" ht="27.75" customHeight="1">
      <c r="A34" s="90" t="s">
        <v>25</v>
      </c>
      <c r="B34" s="90"/>
      <c r="C34" s="91"/>
      <c r="D34" s="92" t="s">
        <v>258</v>
      </c>
      <c r="E34" s="93">
        <f>E35+E38+E40+E42</f>
        <v>2630842</v>
      </c>
      <c r="F34" s="93">
        <f>F35+F38+F40+F42</f>
        <v>1039333</v>
      </c>
      <c r="G34" s="101">
        <f>F34/E34%</f>
        <v>39.50571718103938</v>
      </c>
    </row>
    <row r="35" spans="1:7" ht="27.75" customHeight="1">
      <c r="A35" s="82"/>
      <c r="B35" s="82" t="s">
        <v>134</v>
      </c>
      <c r="C35" s="81"/>
      <c r="D35" s="83" t="s">
        <v>135</v>
      </c>
      <c r="E35" s="84">
        <f>E36+E37</f>
        <v>125300</v>
      </c>
      <c r="F35" s="84">
        <f>F36+F37</f>
        <v>50209</v>
      </c>
      <c r="G35" s="102">
        <f>F35/E35%</f>
        <v>40.07102952913009</v>
      </c>
    </row>
    <row r="36" spans="1:7" ht="27.75" customHeight="1">
      <c r="A36" s="82"/>
      <c r="B36" s="82"/>
      <c r="C36" s="81">
        <v>2320</v>
      </c>
      <c r="D36" s="83" t="s">
        <v>149</v>
      </c>
      <c r="E36" s="84">
        <v>26660</v>
      </c>
      <c r="F36" s="84">
        <v>889</v>
      </c>
      <c r="G36" s="110"/>
    </row>
    <row r="37" spans="1:7" ht="27.75" customHeight="1">
      <c r="A37" s="82"/>
      <c r="B37" s="82"/>
      <c r="C37" s="81">
        <v>2580</v>
      </c>
      <c r="D37" s="83" t="s">
        <v>154</v>
      </c>
      <c r="E37" s="84">
        <v>98640</v>
      </c>
      <c r="F37" s="84">
        <v>49320</v>
      </c>
      <c r="G37" s="110"/>
    </row>
    <row r="38" spans="1:7" ht="27.75" customHeight="1">
      <c r="A38" s="82"/>
      <c r="B38" s="82" t="s">
        <v>27</v>
      </c>
      <c r="C38" s="81"/>
      <c r="D38" s="83" t="s">
        <v>28</v>
      </c>
      <c r="E38" s="84">
        <f>E39</f>
        <v>2393660</v>
      </c>
      <c r="F38" s="84">
        <f>F39</f>
        <v>952742</v>
      </c>
      <c r="G38" s="102">
        <f>F38/E38%</f>
        <v>39.80272887544597</v>
      </c>
    </row>
    <row r="39" spans="1:7" ht="27.75" customHeight="1">
      <c r="A39" s="82"/>
      <c r="B39" s="82"/>
      <c r="C39" s="81">
        <v>2320</v>
      </c>
      <c r="D39" s="83" t="s">
        <v>149</v>
      </c>
      <c r="E39" s="84">
        <v>2393660</v>
      </c>
      <c r="F39" s="84">
        <v>952742</v>
      </c>
      <c r="G39" s="99"/>
    </row>
    <row r="40" spans="1:7" ht="27.75" customHeight="1">
      <c r="A40" s="82"/>
      <c r="B40" s="82" t="s">
        <v>419</v>
      </c>
      <c r="C40" s="81"/>
      <c r="D40" s="83" t="s">
        <v>420</v>
      </c>
      <c r="E40" s="84">
        <f>E41</f>
        <v>11182</v>
      </c>
      <c r="F40" s="84">
        <f>F41</f>
        <v>11182</v>
      </c>
      <c r="G40" s="99">
        <f>F40/E40%</f>
        <v>100</v>
      </c>
    </row>
    <row r="41" spans="1:7" ht="27.75" customHeight="1">
      <c r="A41" s="82"/>
      <c r="B41" s="82"/>
      <c r="C41" s="81">
        <v>3110</v>
      </c>
      <c r="D41" s="83" t="s">
        <v>194</v>
      </c>
      <c r="E41" s="84">
        <v>11182</v>
      </c>
      <c r="F41" s="84">
        <v>11182</v>
      </c>
      <c r="G41" s="99"/>
    </row>
    <row r="42" spans="1:7" ht="27.75" customHeight="1">
      <c r="A42" s="82"/>
      <c r="B42" s="82" t="s">
        <v>345</v>
      </c>
      <c r="C42" s="81"/>
      <c r="D42" s="83" t="s">
        <v>36</v>
      </c>
      <c r="E42" s="84">
        <f>E43+E44</f>
        <v>100700</v>
      </c>
      <c r="F42" s="84">
        <f>F43+F44</f>
        <v>25200</v>
      </c>
      <c r="G42" s="102">
        <f>F42/E42%</f>
        <v>25.02482621648461</v>
      </c>
    </row>
    <row r="43" spans="1:7" ht="27.75" customHeight="1">
      <c r="A43" s="82"/>
      <c r="B43" s="82"/>
      <c r="C43" s="81">
        <v>2360</v>
      </c>
      <c r="D43" s="83" t="s">
        <v>295</v>
      </c>
      <c r="E43" s="84">
        <v>5000</v>
      </c>
      <c r="F43" s="84"/>
      <c r="G43" s="102"/>
    </row>
    <row r="44" spans="1:7" ht="27.75" customHeight="1">
      <c r="A44" s="82"/>
      <c r="B44" s="82"/>
      <c r="C44" s="81">
        <v>3110</v>
      </c>
      <c r="D44" s="83" t="s">
        <v>194</v>
      </c>
      <c r="E44" s="84">
        <v>95700</v>
      </c>
      <c r="F44" s="84">
        <v>25200</v>
      </c>
      <c r="G44" s="99"/>
    </row>
    <row r="45" spans="1:7" ht="27.75" customHeight="1">
      <c r="A45" s="318" t="s">
        <v>303</v>
      </c>
      <c r="B45" s="319"/>
      <c r="C45" s="319"/>
      <c r="D45" s="320"/>
      <c r="E45" s="93">
        <f>E4+E34</f>
        <v>7433889</v>
      </c>
      <c r="F45" s="93">
        <f>F4+F34</f>
        <v>1935499</v>
      </c>
      <c r="G45" s="250">
        <f>F45/E45%</f>
        <v>26.03615684872346</v>
      </c>
    </row>
  </sheetData>
  <sheetProtection/>
  <mergeCells count="3">
    <mergeCell ref="F1:G1"/>
    <mergeCell ref="A2:G2"/>
    <mergeCell ref="A45:D45"/>
  </mergeCells>
  <printOptions/>
  <pageMargins left="0.75" right="0.75" top="1" bottom="1" header="0.5" footer="0.5"/>
  <pageSetup fitToHeight="2" horizontalDpi="600" verticalDpi="600" orientation="portrait" paperSize="9" scale="78" r:id="rId1"/>
  <headerFooter alignWithMargins="0"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G44"/>
  <sheetViews>
    <sheetView zoomScalePageLayoutView="0" workbookViewId="0" topLeftCell="A1">
      <selection activeCell="I9" sqref="I9"/>
    </sheetView>
  </sheetViews>
  <sheetFormatPr defaultColWidth="9.00390625" defaultRowHeight="27.75" customHeight="1"/>
  <cols>
    <col min="1" max="1" width="5.875" style="122" customWidth="1"/>
    <col min="2" max="2" width="10.125" style="122" customWidth="1"/>
    <col min="3" max="3" width="12.00390625" style="122" customWidth="1"/>
    <col min="4" max="4" width="35.375" style="122" customWidth="1"/>
    <col min="5" max="5" width="17.875" style="122" customWidth="1"/>
    <col min="6" max="6" width="17.75390625" style="122" customWidth="1"/>
    <col min="7" max="7" width="12.25390625" style="163" customWidth="1"/>
    <col min="8" max="16384" width="9.125" style="122" customWidth="1"/>
  </cols>
  <sheetData>
    <row r="1" spans="5:7" ht="27.75" customHeight="1">
      <c r="E1" s="134"/>
      <c r="F1" s="287" t="s">
        <v>305</v>
      </c>
      <c r="G1" s="287"/>
    </row>
    <row r="2" spans="1:7" ht="27.75" customHeight="1">
      <c r="A2" s="297" t="s">
        <v>476</v>
      </c>
      <c r="B2" s="297"/>
      <c r="C2" s="297"/>
      <c r="D2" s="297"/>
      <c r="E2" s="297"/>
      <c r="F2" s="297"/>
      <c r="G2" s="297"/>
    </row>
    <row r="3" spans="1:7" s="69" customFormat="1" ht="27.75" customHeight="1">
      <c r="A3" s="91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</row>
    <row r="4" spans="1:7" ht="27.75" customHeight="1">
      <c r="A4" s="111" t="s">
        <v>321</v>
      </c>
      <c r="B4" s="111"/>
      <c r="C4" s="112"/>
      <c r="D4" s="120" t="s">
        <v>323</v>
      </c>
      <c r="E4" s="114">
        <f>E5+E21</f>
        <v>10299985</v>
      </c>
      <c r="F4" s="114">
        <f>F5+F21</f>
        <v>3264453.5</v>
      </c>
      <c r="G4" s="121">
        <f>F4/E4%</f>
        <v>31.69376945694581</v>
      </c>
    </row>
    <row r="5" spans="1:7" ht="27.75" customHeight="1">
      <c r="A5" s="82"/>
      <c r="B5" s="82" t="s">
        <v>322</v>
      </c>
      <c r="C5" s="98"/>
      <c r="D5" s="83" t="s">
        <v>37</v>
      </c>
      <c r="E5" s="84">
        <f>E6+E7+E8+E9+E10+E11+E12+E13+E14+E15+E16+E17+E18+E19+E20</f>
        <v>7065867</v>
      </c>
      <c r="F5" s="84">
        <f>F6+F7+F8+F9+F10+F11+F12+F13+F14+F15+F16+F17+F18+F19+F20</f>
        <v>2772862.51</v>
      </c>
      <c r="G5" s="102">
        <f>F5/E5%</f>
        <v>39.2430611841406</v>
      </c>
    </row>
    <row r="6" spans="1:7" ht="27.75" customHeight="1">
      <c r="A6" s="82"/>
      <c r="B6" s="82"/>
      <c r="C6" s="98">
        <v>2320</v>
      </c>
      <c r="D6" s="83" t="s">
        <v>149</v>
      </c>
      <c r="E6" s="84">
        <v>357320</v>
      </c>
      <c r="F6" s="84">
        <v>81171</v>
      </c>
      <c r="G6" s="99"/>
    </row>
    <row r="7" spans="1:7" ht="27.75" customHeight="1">
      <c r="A7" s="82"/>
      <c r="B7" s="82"/>
      <c r="C7" s="98">
        <v>2950</v>
      </c>
      <c r="D7" s="83" t="s">
        <v>366</v>
      </c>
      <c r="E7" s="84">
        <v>840</v>
      </c>
      <c r="F7" s="84">
        <v>839</v>
      </c>
      <c r="G7" s="99"/>
    </row>
    <row r="8" spans="1:7" ht="27.75" customHeight="1">
      <c r="A8" s="82"/>
      <c r="B8" s="82"/>
      <c r="C8" s="98">
        <v>3110</v>
      </c>
      <c r="D8" s="83" t="s">
        <v>194</v>
      </c>
      <c r="E8" s="84">
        <v>4727222</v>
      </c>
      <c r="F8" s="84">
        <v>2110049</v>
      </c>
      <c r="G8" s="99"/>
    </row>
    <row r="9" spans="1:7" ht="27.75" customHeight="1">
      <c r="A9" s="82"/>
      <c r="B9" s="82"/>
      <c r="C9" s="98">
        <v>3119</v>
      </c>
      <c r="D9" s="83" t="s">
        <v>194</v>
      </c>
      <c r="E9" s="84">
        <v>43400</v>
      </c>
      <c r="F9" s="84">
        <v>16430</v>
      </c>
      <c r="G9" s="99"/>
    </row>
    <row r="10" spans="1:7" ht="27.75" customHeight="1">
      <c r="A10" s="82"/>
      <c r="B10" s="82"/>
      <c r="C10" s="98">
        <v>4010</v>
      </c>
      <c r="D10" s="83" t="s">
        <v>142</v>
      </c>
      <c r="E10" s="84">
        <v>382550</v>
      </c>
      <c r="F10" s="84">
        <v>166140</v>
      </c>
      <c r="G10" s="99"/>
    </row>
    <row r="11" spans="1:7" ht="27.75" customHeight="1">
      <c r="A11" s="82"/>
      <c r="B11" s="82"/>
      <c r="C11" s="98" t="s">
        <v>363</v>
      </c>
      <c r="D11" s="83" t="s">
        <v>142</v>
      </c>
      <c r="E11" s="84">
        <v>96330</v>
      </c>
      <c r="F11" s="84">
        <v>12711</v>
      </c>
      <c r="G11" s="99"/>
    </row>
    <row r="12" spans="1:7" ht="27.75" customHeight="1">
      <c r="A12" s="82"/>
      <c r="B12" s="82"/>
      <c r="C12" s="81">
        <v>4040</v>
      </c>
      <c r="D12" s="83" t="s">
        <v>153</v>
      </c>
      <c r="E12" s="84">
        <v>23950</v>
      </c>
      <c r="F12" s="84">
        <v>23516</v>
      </c>
      <c r="G12" s="99"/>
    </row>
    <row r="13" spans="1:7" ht="27.75" customHeight="1">
      <c r="A13" s="82"/>
      <c r="B13" s="82"/>
      <c r="C13" s="81" t="s">
        <v>465</v>
      </c>
      <c r="D13" s="83" t="s">
        <v>153</v>
      </c>
      <c r="E13" s="84">
        <v>4600</v>
      </c>
      <c r="F13" s="84"/>
      <c r="G13" s="99"/>
    </row>
    <row r="14" spans="1:7" ht="27.75" customHeight="1">
      <c r="A14" s="82"/>
      <c r="B14" s="82"/>
      <c r="C14" s="98" t="s">
        <v>182</v>
      </c>
      <c r="D14" s="83" t="s">
        <v>143</v>
      </c>
      <c r="E14" s="84">
        <v>262871</v>
      </c>
      <c r="F14" s="84">
        <v>71841</v>
      </c>
      <c r="G14" s="99"/>
    </row>
    <row r="15" spans="1:7" ht="27.75" customHeight="1">
      <c r="A15" s="82"/>
      <c r="B15" s="82"/>
      <c r="C15" s="98" t="s">
        <v>364</v>
      </c>
      <c r="D15" s="83" t="s">
        <v>143</v>
      </c>
      <c r="E15" s="84">
        <v>19015</v>
      </c>
      <c r="F15" s="84">
        <v>2500</v>
      </c>
      <c r="G15" s="99"/>
    </row>
    <row r="16" spans="1:7" ht="27.75" customHeight="1">
      <c r="A16" s="82"/>
      <c r="B16" s="82"/>
      <c r="C16" s="98">
        <v>4170</v>
      </c>
      <c r="D16" s="83" t="s">
        <v>113</v>
      </c>
      <c r="E16" s="84">
        <v>724000</v>
      </c>
      <c r="F16" s="84">
        <v>267614.01</v>
      </c>
      <c r="G16" s="99"/>
    </row>
    <row r="17" spans="1:7" ht="27.75" customHeight="1">
      <c r="A17" s="82"/>
      <c r="B17" s="82"/>
      <c r="C17" s="98" t="s">
        <v>451</v>
      </c>
      <c r="D17" s="83" t="s">
        <v>113</v>
      </c>
      <c r="E17" s="84">
        <v>185149</v>
      </c>
      <c r="F17" s="84"/>
      <c r="G17" s="99"/>
    </row>
    <row r="18" spans="1:7" ht="27.75" customHeight="1">
      <c r="A18" s="82"/>
      <c r="B18" s="82"/>
      <c r="C18" s="98" t="s">
        <v>467</v>
      </c>
      <c r="D18" s="83" t="s">
        <v>144</v>
      </c>
      <c r="E18" s="84">
        <v>207775</v>
      </c>
      <c r="F18" s="84">
        <v>18719</v>
      </c>
      <c r="G18" s="99"/>
    </row>
    <row r="19" spans="1:7" ht="27.75" customHeight="1">
      <c r="A19" s="82"/>
      <c r="B19" s="82"/>
      <c r="C19" s="98">
        <v>4300</v>
      </c>
      <c r="D19" s="83" t="s">
        <v>144</v>
      </c>
      <c r="E19" s="84">
        <v>30839</v>
      </c>
      <c r="F19" s="84">
        <v>1326.5</v>
      </c>
      <c r="G19" s="99"/>
    </row>
    <row r="20" spans="1:7" ht="27.75" customHeight="1">
      <c r="A20" s="82"/>
      <c r="B20" s="82"/>
      <c r="C20" s="98">
        <v>4560</v>
      </c>
      <c r="D20" s="83" t="s">
        <v>367</v>
      </c>
      <c r="E20" s="84">
        <v>6</v>
      </c>
      <c r="F20" s="84">
        <v>6</v>
      </c>
      <c r="G20" s="99"/>
    </row>
    <row r="21" spans="1:7" ht="27.75" customHeight="1">
      <c r="A21" s="82"/>
      <c r="B21" s="82" t="s">
        <v>347</v>
      </c>
      <c r="C21" s="98"/>
      <c r="D21" s="83" t="s">
        <v>368</v>
      </c>
      <c r="E21" s="84">
        <f>E22+E23+E24+E25+E26+E27+E28+E29</f>
        <v>3234118</v>
      </c>
      <c r="F21" s="84">
        <f>F22+F23+F24+F25+F26+F27+F28+F29</f>
        <v>491590.99</v>
      </c>
      <c r="G21" s="101">
        <f>F21/E21%</f>
        <v>15.200156271354354</v>
      </c>
    </row>
    <row r="22" spans="1:7" ht="27.75" customHeight="1">
      <c r="A22" s="82"/>
      <c r="B22" s="82"/>
      <c r="C22" s="98">
        <v>2320</v>
      </c>
      <c r="D22" s="83" t="s">
        <v>149</v>
      </c>
      <c r="E22" s="84">
        <v>75550</v>
      </c>
      <c r="F22" s="84">
        <v>6729.96</v>
      </c>
      <c r="G22" s="99"/>
    </row>
    <row r="23" spans="1:7" ht="27.75" customHeight="1">
      <c r="A23" s="82"/>
      <c r="B23" s="82"/>
      <c r="C23" s="98">
        <v>3020</v>
      </c>
      <c r="D23" s="83" t="s">
        <v>188</v>
      </c>
      <c r="E23" s="84">
        <v>2100</v>
      </c>
      <c r="F23" s="84">
        <v>0</v>
      </c>
      <c r="G23" s="99"/>
    </row>
    <row r="24" spans="1:7" ht="27.75" customHeight="1">
      <c r="A24" s="82"/>
      <c r="B24" s="82"/>
      <c r="C24" s="98">
        <v>3110</v>
      </c>
      <c r="D24" s="83" t="s">
        <v>194</v>
      </c>
      <c r="E24" s="84">
        <v>196812</v>
      </c>
      <c r="F24" s="84">
        <v>21317</v>
      </c>
      <c r="G24" s="99"/>
    </row>
    <row r="25" spans="1:7" ht="27.75" customHeight="1">
      <c r="A25" s="82"/>
      <c r="B25" s="82"/>
      <c r="C25" s="98">
        <v>4010</v>
      </c>
      <c r="D25" s="83" t="s">
        <v>142</v>
      </c>
      <c r="E25" s="84">
        <v>783600</v>
      </c>
      <c r="F25" s="84">
        <v>245775.03</v>
      </c>
      <c r="G25" s="99"/>
    </row>
    <row r="26" spans="1:7" ht="27.75" customHeight="1">
      <c r="A26" s="82"/>
      <c r="B26" s="82"/>
      <c r="C26" s="98" t="s">
        <v>182</v>
      </c>
      <c r="D26" s="83" t="s">
        <v>143</v>
      </c>
      <c r="E26" s="84">
        <v>156735</v>
      </c>
      <c r="F26" s="84">
        <v>48658</v>
      </c>
      <c r="G26" s="99"/>
    </row>
    <row r="27" spans="1:7" ht="27.75" customHeight="1">
      <c r="A27" s="82"/>
      <c r="B27" s="82"/>
      <c r="C27" s="98" t="s">
        <v>168</v>
      </c>
      <c r="D27" s="83" t="s">
        <v>144</v>
      </c>
      <c r="E27" s="84">
        <v>763200</v>
      </c>
      <c r="F27" s="84">
        <v>169111</v>
      </c>
      <c r="G27" s="99"/>
    </row>
    <row r="28" spans="1:7" ht="27.75" customHeight="1">
      <c r="A28" s="82"/>
      <c r="B28" s="82"/>
      <c r="C28" s="98">
        <v>6057</v>
      </c>
      <c r="D28" s="83" t="s">
        <v>146</v>
      </c>
      <c r="E28" s="84">
        <v>989966</v>
      </c>
      <c r="F28" s="84"/>
      <c r="G28" s="99"/>
    </row>
    <row r="29" spans="1:7" ht="27.75" customHeight="1">
      <c r="A29" s="82"/>
      <c r="B29" s="82"/>
      <c r="C29" s="98">
        <v>6059</v>
      </c>
      <c r="D29" s="83" t="s">
        <v>146</v>
      </c>
      <c r="E29" s="84">
        <v>266155</v>
      </c>
      <c r="F29" s="84"/>
      <c r="G29" s="99"/>
    </row>
    <row r="30" spans="1:7" ht="27.75" customHeight="1">
      <c r="A30" s="318" t="s">
        <v>303</v>
      </c>
      <c r="B30" s="319"/>
      <c r="C30" s="319"/>
      <c r="D30" s="320"/>
      <c r="E30" s="93">
        <f>E4</f>
        <v>10299985</v>
      </c>
      <c r="F30" s="93">
        <f>F4</f>
        <v>3264453.5</v>
      </c>
      <c r="G30" s="250">
        <f>F30/E30%</f>
        <v>31.69376945694581</v>
      </c>
    </row>
    <row r="44" spans="1:4" ht="27.75" customHeight="1">
      <c r="A44" s="191"/>
      <c r="B44" s="191"/>
      <c r="C44" s="191"/>
      <c r="D44" s="191"/>
    </row>
  </sheetData>
  <sheetProtection/>
  <mergeCells count="3">
    <mergeCell ref="F1:G1"/>
    <mergeCell ref="A2:G2"/>
    <mergeCell ref="A30:D30"/>
  </mergeCells>
  <printOptions/>
  <pageMargins left="0.75" right="0.75" top="1" bottom="1" header="0.5" footer="0.5"/>
  <pageSetup fitToHeight="2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77"/>
  <sheetViews>
    <sheetView zoomScalePageLayoutView="0" workbookViewId="0" topLeftCell="A1">
      <selection activeCell="Q350" sqref="Q350"/>
    </sheetView>
  </sheetViews>
  <sheetFormatPr defaultColWidth="9.00390625" defaultRowHeight="12.75"/>
  <cols>
    <col min="1" max="2" width="9.125" style="122" customWidth="1"/>
    <col min="3" max="3" width="9.125" style="134" customWidth="1"/>
    <col min="4" max="4" width="38.125" style="122" customWidth="1"/>
    <col min="5" max="5" width="24.00390625" style="122" customWidth="1"/>
    <col min="6" max="6" width="21.75390625" style="122" customWidth="1"/>
    <col min="7" max="7" width="15.125" style="122" bestFit="1" customWidth="1"/>
    <col min="8" max="16384" width="9.125" style="122" customWidth="1"/>
  </cols>
  <sheetData>
    <row r="1" spans="1:7" ht="30.75" customHeight="1">
      <c r="A1" s="134"/>
      <c r="B1" s="134"/>
      <c r="F1" s="305" t="s">
        <v>316</v>
      </c>
      <c r="G1" s="305"/>
    </row>
    <row r="2" spans="1:7" ht="36.75" customHeight="1">
      <c r="A2" s="297" t="s">
        <v>477</v>
      </c>
      <c r="B2" s="297"/>
      <c r="C2" s="297"/>
      <c r="D2" s="297"/>
      <c r="E2" s="297"/>
      <c r="F2" s="297"/>
      <c r="G2" s="297"/>
    </row>
    <row r="3" spans="1:7" s="134" customFormat="1" ht="27.75" customHeight="1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58" t="s">
        <v>6</v>
      </c>
      <c r="G3" s="158" t="s">
        <v>7</v>
      </c>
    </row>
    <row r="4" spans="1:12" s="140" customFormat="1" ht="27" customHeight="1">
      <c r="A4" s="135" t="s">
        <v>49</v>
      </c>
      <c r="B4" s="135"/>
      <c r="C4" s="135"/>
      <c r="D4" s="251" t="s">
        <v>60</v>
      </c>
      <c r="E4" s="252">
        <f>E5</f>
        <v>51634925</v>
      </c>
      <c r="F4" s="252">
        <f>F5</f>
        <v>736834</v>
      </c>
      <c r="G4" s="139">
        <f>F4/E4%</f>
        <v>1.4270070112428748</v>
      </c>
      <c r="K4" s="253"/>
      <c r="L4" s="253"/>
    </row>
    <row r="5" spans="1:12" ht="17.25" customHeight="1">
      <c r="A5" s="82"/>
      <c r="B5" s="82" t="s">
        <v>50</v>
      </c>
      <c r="C5" s="82"/>
      <c r="D5" s="83" t="s">
        <v>61</v>
      </c>
      <c r="E5" s="84">
        <f>E6+E7+E8+E9</f>
        <v>51634925</v>
      </c>
      <c r="F5" s="84">
        <f>F6+F7+F8+F9</f>
        <v>736834</v>
      </c>
      <c r="G5" s="95">
        <f>F5/E5%</f>
        <v>1.4270070112428748</v>
      </c>
      <c r="K5" s="164"/>
      <c r="L5" s="164"/>
    </row>
    <row r="6" spans="1:7" ht="30">
      <c r="A6" s="82"/>
      <c r="B6" s="82"/>
      <c r="C6" s="89" t="s">
        <v>171</v>
      </c>
      <c r="D6" s="83" t="s">
        <v>146</v>
      </c>
      <c r="E6" s="84">
        <v>32427430</v>
      </c>
      <c r="F6" s="84">
        <v>736834</v>
      </c>
      <c r="G6" s="80"/>
    </row>
    <row r="7" spans="1:7" ht="30">
      <c r="A7" s="82"/>
      <c r="B7" s="82"/>
      <c r="C7" s="89" t="s">
        <v>220</v>
      </c>
      <c r="D7" s="83" t="s">
        <v>147</v>
      </c>
      <c r="E7" s="84">
        <v>1000000</v>
      </c>
      <c r="F7" s="84">
        <v>0</v>
      </c>
      <c r="G7" s="80"/>
    </row>
    <row r="8" spans="1:7" ht="40.5" customHeight="1">
      <c r="A8" s="82"/>
      <c r="B8" s="82"/>
      <c r="C8" s="89" t="s">
        <v>443</v>
      </c>
      <c r="D8" s="83" t="s">
        <v>146</v>
      </c>
      <c r="E8" s="84">
        <v>15476371</v>
      </c>
      <c r="F8" s="84"/>
      <c r="G8" s="80"/>
    </row>
    <row r="9" spans="1:7" ht="31.5" customHeight="1">
      <c r="A9" s="82"/>
      <c r="B9" s="82"/>
      <c r="C9" s="89" t="s">
        <v>354</v>
      </c>
      <c r="D9" s="83" t="s">
        <v>146</v>
      </c>
      <c r="E9" s="84">
        <v>2731124</v>
      </c>
      <c r="F9" s="84">
        <v>0</v>
      </c>
      <c r="G9" s="80"/>
    </row>
    <row r="10" spans="1:7" s="87" customFormat="1" ht="25.5" customHeight="1">
      <c r="A10" s="111" t="s">
        <v>14</v>
      </c>
      <c r="B10" s="111"/>
      <c r="C10" s="119"/>
      <c r="D10" s="113" t="s">
        <v>15</v>
      </c>
      <c r="E10" s="114">
        <f>E11+E15</f>
        <v>3618662</v>
      </c>
      <c r="F10" s="114">
        <f>F11+F15</f>
        <v>62169.729999999996</v>
      </c>
      <c r="G10" s="121">
        <f>F10/E10%</f>
        <v>1.7180308633412016</v>
      </c>
    </row>
    <row r="11" spans="1:7" s="86" customFormat="1" ht="22.5" customHeight="1">
      <c r="A11" s="82"/>
      <c r="B11" s="82" t="s">
        <v>111</v>
      </c>
      <c r="C11" s="81"/>
      <c r="D11" s="83" t="s">
        <v>292</v>
      </c>
      <c r="E11" s="84">
        <f>E12+E13+E14</f>
        <v>3569362</v>
      </c>
      <c r="F11" s="84">
        <f>F12+F13+F14</f>
        <v>62169.729999999996</v>
      </c>
      <c r="G11" s="102">
        <f>F11/E11%</f>
        <v>1.7417602921754642</v>
      </c>
    </row>
    <row r="12" spans="1:7" ht="34.5" customHeight="1">
      <c r="A12" s="82"/>
      <c r="B12" s="82"/>
      <c r="C12" s="89" t="s">
        <v>353</v>
      </c>
      <c r="D12" s="83" t="s">
        <v>146</v>
      </c>
      <c r="E12" s="84">
        <v>2952490</v>
      </c>
      <c r="F12" s="84">
        <v>28097.73</v>
      </c>
      <c r="G12" s="99"/>
    </row>
    <row r="13" spans="1:7" ht="30">
      <c r="A13" s="82"/>
      <c r="B13" s="82"/>
      <c r="C13" s="89" t="s">
        <v>354</v>
      </c>
      <c r="D13" s="83" t="s">
        <v>146</v>
      </c>
      <c r="E13" s="84">
        <v>531872</v>
      </c>
      <c r="F13" s="84">
        <v>4958</v>
      </c>
      <c r="G13" s="99"/>
    </row>
    <row r="14" spans="1:7" ht="30">
      <c r="A14" s="82"/>
      <c r="B14" s="82"/>
      <c r="C14" s="81">
        <v>6060</v>
      </c>
      <c r="D14" s="83" t="s">
        <v>147</v>
      </c>
      <c r="E14" s="84">
        <v>85000</v>
      </c>
      <c r="F14" s="84">
        <v>29114</v>
      </c>
      <c r="G14" s="99"/>
    </row>
    <row r="15" spans="1:7" ht="24" customHeight="1">
      <c r="A15" s="82"/>
      <c r="B15" s="82" t="s">
        <v>16</v>
      </c>
      <c r="C15" s="81"/>
      <c r="D15" s="105" t="s">
        <v>17</v>
      </c>
      <c r="E15" s="84">
        <f>E16</f>
        <v>49300</v>
      </c>
      <c r="F15" s="84">
        <f>F16</f>
        <v>0</v>
      </c>
      <c r="G15" s="106">
        <f>F15/E15%</f>
        <v>0</v>
      </c>
    </row>
    <row r="16" spans="1:7" ht="30" customHeight="1">
      <c r="A16" s="82"/>
      <c r="B16" s="82"/>
      <c r="C16" s="98">
        <v>6060</v>
      </c>
      <c r="D16" s="83" t="s">
        <v>147</v>
      </c>
      <c r="E16" s="84">
        <v>49300</v>
      </c>
      <c r="F16" s="84"/>
      <c r="G16" s="99"/>
    </row>
    <row r="17" spans="1:7" s="140" customFormat="1" ht="24.75" customHeight="1">
      <c r="A17" s="111" t="s">
        <v>18</v>
      </c>
      <c r="B17" s="111"/>
      <c r="C17" s="119"/>
      <c r="D17" s="120" t="s">
        <v>19</v>
      </c>
      <c r="E17" s="114">
        <f>E18+E20+E26</f>
        <v>11131437</v>
      </c>
      <c r="F17" s="114">
        <f>F18+F20+F26</f>
        <v>1682831</v>
      </c>
      <c r="G17" s="121">
        <f>F17/E17%</f>
        <v>15.117823511914949</v>
      </c>
    </row>
    <row r="18" spans="1:7" s="140" customFormat="1" ht="24.75" customHeight="1">
      <c r="A18" s="82"/>
      <c r="B18" s="82" t="s">
        <v>69</v>
      </c>
      <c r="C18" s="81"/>
      <c r="D18" s="105" t="s">
        <v>70</v>
      </c>
      <c r="E18" s="84">
        <f>E19</f>
        <v>19000</v>
      </c>
      <c r="F18" s="84">
        <f>F19</f>
        <v>18600</v>
      </c>
      <c r="G18" s="102">
        <f>F18/E18%</f>
        <v>97.89473684210526</v>
      </c>
    </row>
    <row r="19" spans="1:7" s="140" customFormat="1" ht="33" customHeight="1">
      <c r="A19" s="82"/>
      <c r="B19" s="82"/>
      <c r="C19" s="98">
        <v>6050</v>
      </c>
      <c r="D19" s="83" t="s">
        <v>146</v>
      </c>
      <c r="E19" s="84">
        <v>19000</v>
      </c>
      <c r="F19" s="84">
        <v>18600</v>
      </c>
      <c r="G19" s="102"/>
    </row>
    <row r="20" spans="1:7" ht="21" customHeight="1">
      <c r="A20" s="82"/>
      <c r="B20" s="82" t="s">
        <v>52</v>
      </c>
      <c r="C20" s="81"/>
      <c r="D20" s="105" t="s">
        <v>62</v>
      </c>
      <c r="E20" s="84">
        <f>E21+E22+E23+E24+E25</f>
        <v>10902437</v>
      </c>
      <c r="F20" s="84">
        <f>F21+F22+F23+F24+F25</f>
        <v>1664231</v>
      </c>
      <c r="G20" s="102">
        <f>F20/E20%</f>
        <v>15.264761447371813</v>
      </c>
    </row>
    <row r="21" spans="1:7" ht="30">
      <c r="A21" s="82"/>
      <c r="B21" s="82"/>
      <c r="C21" s="98">
        <v>6050</v>
      </c>
      <c r="D21" s="83" t="s">
        <v>146</v>
      </c>
      <c r="E21" s="84">
        <v>1018000</v>
      </c>
      <c r="F21" s="84">
        <v>1000000</v>
      </c>
      <c r="G21" s="99"/>
    </row>
    <row r="22" spans="1:7" ht="30">
      <c r="A22" s="82"/>
      <c r="B22" s="82"/>
      <c r="C22" s="89" t="s">
        <v>443</v>
      </c>
      <c r="D22" s="83" t="s">
        <v>146</v>
      </c>
      <c r="E22" s="84">
        <v>3261569</v>
      </c>
      <c r="F22" s="84">
        <v>32167</v>
      </c>
      <c r="G22" s="99"/>
    </row>
    <row r="23" spans="1:7" ht="30">
      <c r="A23" s="82"/>
      <c r="B23" s="82"/>
      <c r="C23" s="89" t="s">
        <v>354</v>
      </c>
      <c r="D23" s="83" t="s">
        <v>146</v>
      </c>
      <c r="E23" s="84">
        <v>575571</v>
      </c>
      <c r="F23" s="84">
        <v>5677</v>
      </c>
      <c r="G23" s="99"/>
    </row>
    <row r="24" spans="1:7" ht="30">
      <c r="A24" s="82"/>
      <c r="B24" s="82"/>
      <c r="C24" s="81">
        <v>6060</v>
      </c>
      <c r="D24" s="83" t="s">
        <v>147</v>
      </c>
      <c r="E24" s="84">
        <v>219500</v>
      </c>
      <c r="F24" s="84"/>
      <c r="G24" s="99"/>
    </row>
    <row r="25" spans="1:7" ht="75">
      <c r="A25" s="82"/>
      <c r="B25" s="82"/>
      <c r="C25" s="81">
        <v>6617</v>
      </c>
      <c r="D25" s="83" t="s">
        <v>355</v>
      </c>
      <c r="E25" s="84">
        <v>5827797</v>
      </c>
      <c r="F25" s="84">
        <v>626387</v>
      </c>
      <c r="G25" s="99"/>
    </row>
    <row r="26" spans="1:7" ht="32.25" customHeight="1">
      <c r="A26" s="82"/>
      <c r="B26" s="82" t="s">
        <v>404</v>
      </c>
      <c r="C26" s="98"/>
      <c r="D26" s="83" t="s">
        <v>405</v>
      </c>
      <c r="E26" s="84">
        <f>E27</f>
        <v>210000</v>
      </c>
      <c r="F26" s="84">
        <f>F27</f>
        <v>0</v>
      </c>
      <c r="G26" s="102">
        <f>F26/E26%</f>
        <v>0</v>
      </c>
    </row>
    <row r="27" spans="1:7" ht="31.5" customHeight="1">
      <c r="A27" s="82"/>
      <c r="B27" s="82"/>
      <c r="C27" s="81">
        <v>6060</v>
      </c>
      <c r="D27" s="83" t="s">
        <v>147</v>
      </c>
      <c r="E27" s="84">
        <v>210000</v>
      </c>
      <c r="F27" s="84"/>
      <c r="G27" s="99"/>
    </row>
    <row r="28" spans="1:7" s="140" customFormat="1" ht="22.5" customHeight="1">
      <c r="A28" s="111" t="s">
        <v>33</v>
      </c>
      <c r="B28" s="111"/>
      <c r="C28" s="119"/>
      <c r="D28" s="120" t="s">
        <v>34</v>
      </c>
      <c r="E28" s="114">
        <f>E29</f>
        <v>1438197</v>
      </c>
      <c r="F28" s="114">
        <f>F29</f>
        <v>0</v>
      </c>
      <c r="G28" s="121">
        <f>F28/E28%</f>
        <v>0</v>
      </c>
    </row>
    <row r="29" spans="1:7" ht="22.5" customHeight="1">
      <c r="A29" s="82"/>
      <c r="B29" s="82" t="s">
        <v>408</v>
      </c>
      <c r="C29" s="81"/>
      <c r="D29" s="83" t="s">
        <v>409</v>
      </c>
      <c r="E29" s="84">
        <f>E30+E31+E32+E33</f>
        <v>1438197</v>
      </c>
      <c r="F29" s="84">
        <f>F30+F31+F32+F33</f>
        <v>0</v>
      </c>
      <c r="G29" s="102">
        <f>F29/E29%</f>
        <v>0</v>
      </c>
    </row>
    <row r="30" spans="1:7" ht="30">
      <c r="A30" s="82"/>
      <c r="B30" s="82"/>
      <c r="C30" s="98">
        <v>6050</v>
      </c>
      <c r="D30" s="83" t="s">
        <v>146</v>
      </c>
      <c r="E30" s="84">
        <v>710577</v>
      </c>
      <c r="F30" s="84"/>
      <c r="G30" s="110"/>
    </row>
    <row r="31" spans="1:7" ht="30">
      <c r="A31" s="82"/>
      <c r="B31" s="82"/>
      <c r="C31" s="98">
        <v>6057</v>
      </c>
      <c r="D31" s="83" t="s">
        <v>146</v>
      </c>
      <c r="E31" s="84">
        <v>171726</v>
      </c>
      <c r="F31" s="84"/>
      <c r="G31" s="110"/>
    </row>
    <row r="32" spans="1:7" ht="30">
      <c r="A32" s="82"/>
      <c r="B32" s="82"/>
      <c r="C32" s="98">
        <v>6059</v>
      </c>
      <c r="D32" s="83" t="s">
        <v>146</v>
      </c>
      <c r="E32" s="84">
        <v>55894</v>
      </c>
      <c r="F32" s="84"/>
      <c r="G32" s="110"/>
    </row>
    <row r="33" spans="1:7" ht="30">
      <c r="A33" s="82"/>
      <c r="B33" s="82"/>
      <c r="C33" s="98">
        <v>6060</v>
      </c>
      <c r="D33" s="83" t="s">
        <v>147</v>
      </c>
      <c r="E33" s="84">
        <v>500000</v>
      </c>
      <c r="F33" s="84"/>
      <c r="G33" s="102"/>
    </row>
    <row r="34" spans="1:7" s="140" customFormat="1" ht="18.75" customHeight="1">
      <c r="A34" s="111" t="s">
        <v>90</v>
      </c>
      <c r="B34" s="111"/>
      <c r="C34" s="119"/>
      <c r="D34" s="113" t="s">
        <v>91</v>
      </c>
      <c r="E34" s="114">
        <f>E35+E38</f>
        <v>2190325</v>
      </c>
      <c r="F34" s="114">
        <f>F35+F38</f>
        <v>0</v>
      </c>
      <c r="G34" s="121">
        <f>F34/E34%</f>
        <v>0</v>
      </c>
    </row>
    <row r="35" spans="1:7" ht="25.5" customHeight="1">
      <c r="A35" s="82"/>
      <c r="B35" s="82" t="s">
        <v>369</v>
      </c>
      <c r="C35" s="81"/>
      <c r="D35" s="83" t="s">
        <v>360</v>
      </c>
      <c r="E35" s="84">
        <f>E36+E37</f>
        <v>2008000</v>
      </c>
      <c r="F35" s="84">
        <f>F36+F37</f>
        <v>0</v>
      </c>
      <c r="G35" s="102">
        <f>F35/E35%</f>
        <v>0</v>
      </c>
    </row>
    <row r="36" spans="1:7" ht="30">
      <c r="A36" s="82"/>
      <c r="B36" s="82"/>
      <c r="C36" s="81">
        <v>6050</v>
      </c>
      <c r="D36" s="83" t="s">
        <v>146</v>
      </c>
      <c r="E36" s="84">
        <v>1927287</v>
      </c>
      <c r="F36" s="84"/>
      <c r="G36" s="99"/>
    </row>
    <row r="37" spans="1:7" ht="30">
      <c r="A37" s="82"/>
      <c r="B37" s="82"/>
      <c r="C37" s="98">
        <v>6060</v>
      </c>
      <c r="D37" s="83" t="s">
        <v>458</v>
      </c>
      <c r="E37" s="84">
        <v>80713</v>
      </c>
      <c r="F37" s="84"/>
      <c r="G37" s="99"/>
    </row>
    <row r="38" spans="1:7" ht="23.25" customHeight="1">
      <c r="A38" s="82"/>
      <c r="B38" s="82" t="s">
        <v>416</v>
      </c>
      <c r="C38" s="82"/>
      <c r="D38" s="83" t="s">
        <v>36</v>
      </c>
      <c r="E38" s="84">
        <f>E39</f>
        <v>182325</v>
      </c>
      <c r="F38" s="84">
        <f>F39</f>
        <v>0</v>
      </c>
      <c r="G38" s="102">
        <f>F38/E38%</f>
        <v>0</v>
      </c>
    </row>
    <row r="39" spans="1:7" ht="30">
      <c r="A39" s="82"/>
      <c r="B39" s="82"/>
      <c r="C39" s="82" t="s">
        <v>462</v>
      </c>
      <c r="D39" s="83" t="s">
        <v>146</v>
      </c>
      <c r="E39" s="84">
        <v>182325</v>
      </c>
      <c r="F39" s="84"/>
      <c r="G39" s="102"/>
    </row>
    <row r="40" spans="1:7" s="140" customFormat="1" ht="19.5" customHeight="1">
      <c r="A40" s="111" t="s">
        <v>38</v>
      </c>
      <c r="B40" s="111"/>
      <c r="C40" s="119"/>
      <c r="D40" s="120" t="s">
        <v>39</v>
      </c>
      <c r="E40" s="114">
        <f>E41+E44</f>
        <v>3337715</v>
      </c>
      <c r="F40" s="114">
        <f>F41+F44</f>
        <v>184190</v>
      </c>
      <c r="G40" s="121">
        <f>F40/E40%</f>
        <v>5.518446002729412</v>
      </c>
    </row>
    <row r="41" spans="1:7" ht="15">
      <c r="A41" s="111"/>
      <c r="B41" s="82" t="s">
        <v>55</v>
      </c>
      <c r="C41" s="81"/>
      <c r="D41" s="83" t="s">
        <v>66</v>
      </c>
      <c r="E41" s="84">
        <f>E42+E43</f>
        <v>1524254</v>
      </c>
      <c r="F41" s="84">
        <f>F42+F43</f>
        <v>166264</v>
      </c>
      <c r="G41" s="102">
        <f>F41/E41%</f>
        <v>10.907893303871926</v>
      </c>
    </row>
    <row r="42" spans="1:7" ht="30">
      <c r="A42" s="82"/>
      <c r="B42" s="82"/>
      <c r="C42" s="98">
        <v>6057</v>
      </c>
      <c r="D42" s="83" t="s">
        <v>146</v>
      </c>
      <c r="E42" s="84">
        <v>963761</v>
      </c>
      <c r="F42" s="84">
        <v>73367</v>
      </c>
      <c r="G42" s="99"/>
    </row>
    <row r="43" spans="1:7" ht="30">
      <c r="A43" s="82"/>
      <c r="B43" s="82"/>
      <c r="C43" s="98">
        <v>6059</v>
      </c>
      <c r="D43" s="83" t="s">
        <v>146</v>
      </c>
      <c r="E43" s="84">
        <v>560493</v>
      </c>
      <c r="F43" s="84">
        <v>92897</v>
      </c>
      <c r="G43" s="99"/>
    </row>
    <row r="44" spans="1:7" ht="24" customHeight="1">
      <c r="A44" s="82"/>
      <c r="B44" s="82" t="s">
        <v>77</v>
      </c>
      <c r="C44" s="81"/>
      <c r="D44" s="83" t="s">
        <v>83</v>
      </c>
      <c r="E44" s="84">
        <f>E45+E46+E47</f>
        <v>1813461</v>
      </c>
      <c r="F44" s="84">
        <f>F45+F46+F47</f>
        <v>17926</v>
      </c>
      <c r="G44" s="102">
        <f>F44/E44%</f>
        <v>0.9884965819502046</v>
      </c>
    </row>
    <row r="45" spans="1:7" ht="30">
      <c r="A45" s="82"/>
      <c r="B45" s="82"/>
      <c r="C45" s="98">
        <v>6050</v>
      </c>
      <c r="D45" s="83" t="s">
        <v>146</v>
      </c>
      <c r="E45" s="84">
        <v>1130000</v>
      </c>
      <c r="F45" s="84"/>
      <c r="G45" s="99"/>
    </row>
    <row r="46" spans="1:7" ht="30">
      <c r="A46" s="82"/>
      <c r="B46" s="82"/>
      <c r="C46" s="98">
        <v>6057</v>
      </c>
      <c r="D46" s="83" t="s">
        <v>146</v>
      </c>
      <c r="E46" s="84">
        <v>408461</v>
      </c>
      <c r="F46" s="84">
        <v>8243</v>
      </c>
      <c r="G46" s="99"/>
    </row>
    <row r="47" spans="1:7" ht="30">
      <c r="A47" s="82"/>
      <c r="B47" s="82"/>
      <c r="C47" s="98">
        <v>6059</v>
      </c>
      <c r="D47" s="83" t="s">
        <v>146</v>
      </c>
      <c r="E47" s="84">
        <v>275000</v>
      </c>
      <c r="F47" s="84">
        <v>9683</v>
      </c>
      <c r="G47" s="99"/>
    </row>
    <row r="48" spans="1:7" ht="30" customHeight="1">
      <c r="A48" s="111" t="s">
        <v>321</v>
      </c>
      <c r="B48" s="111"/>
      <c r="C48" s="112"/>
      <c r="D48" s="120" t="s">
        <v>323</v>
      </c>
      <c r="E48" s="114">
        <f>E49+E65</f>
        <v>1256121</v>
      </c>
      <c r="F48" s="114">
        <f>F49+F65</f>
        <v>0</v>
      </c>
      <c r="G48" s="121">
        <f>F48/E48%</f>
        <v>0</v>
      </c>
    </row>
    <row r="49" spans="1:7" ht="30">
      <c r="A49" s="82"/>
      <c r="B49" s="82" t="s">
        <v>347</v>
      </c>
      <c r="C49" s="98"/>
      <c r="D49" s="83" t="s">
        <v>368</v>
      </c>
      <c r="E49" s="84">
        <f>E50+E51</f>
        <v>1256121</v>
      </c>
      <c r="F49" s="84">
        <f>F50+F51</f>
        <v>0</v>
      </c>
      <c r="G49" s="101">
        <f>F49/E49%</f>
        <v>0</v>
      </c>
    </row>
    <row r="50" spans="1:7" ht="30">
      <c r="A50" s="82"/>
      <c r="B50" s="82"/>
      <c r="C50" s="98">
        <v>6057</v>
      </c>
      <c r="D50" s="83" t="s">
        <v>146</v>
      </c>
      <c r="E50" s="84">
        <v>989966</v>
      </c>
      <c r="F50" s="84"/>
      <c r="G50" s="99"/>
    </row>
    <row r="51" spans="1:7" ht="22.5" customHeight="1">
      <c r="A51" s="82"/>
      <c r="B51" s="82"/>
      <c r="C51" s="98">
        <v>6059</v>
      </c>
      <c r="D51" s="83" t="s">
        <v>146</v>
      </c>
      <c r="E51" s="84">
        <v>266155</v>
      </c>
      <c r="F51" s="84"/>
      <c r="G51" s="99"/>
    </row>
    <row r="52" spans="1:7" s="140" customFormat="1" ht="20.25" customHeight="1">
      <c r="A52" s="111" t="s">
        <v>85</v>
      </c>
      <c r="B52" s="111"/>
      <c r="C52" s="119"/>
      <c r="D52" s="120" t="s">
        <v>223</v>
      </c>
      <c r="E52" s="114">
        <f>E53</f>
        <v>120000</v>
      </c>
      <c r="F52" s="114">
        <f>F53</f>
        <v>60000</v>
      </c>
      <c r="G52" s="121">
        <f>F52/E52%</f>
        <v>50</v>
      </c>
    </row>
    <row r="53" spans="1:7" ht="16.5" customHeight="1">
      <c r="A53" s="82"/>
      <c r="B53" s="82" t="s">
        <v>136</v>
      </c>
      <c r="C53" s="81"/>
      <c r="D53" s="83" t="s">
        <v>137</v>
      </c>
      <c r="E53" s="84">
        <f>E54</f>
        <v>120000</v>
      </c>
      <c r="F53" s="84">
        <f>F54</f>
        <v>60000</v>
      </c>
      <c r="G53" s="126">
        <f>F53/E53%</f>
        <v>50</v>
      </c>
    </row>
    <row r="54" spans="1:7" ht="30">
      <c r="A54" s="82"/>
      <c r="B54" s="82"/>
      <c r="C54" s="81">
        <v>6050</v>
      </c>
      <c r="D54" s="83" t="s">
        <v>146</v>
      </c>
      <c r="E54" s="84">
        <v>120000</v>
      </c>
      <c r="F54" s="84">
        <v>60000</v>
      </c>
      <c r="G54" s="110"/>
    </row>
    <row r="55" spans="1:7" ht="27.75" customHeight="1">
      <c r="A55" s="312" t="s">
        <v>29</v>
      </c>
      <c r="B55" s="313"/>
      <c r="C55" s="313"/>
      <c r="D55" s="314"/>
      <c r="E55" s="155">
        <f>E4+E10+E17+E28+E34+E40+E48+E52</f>
        <v>74727382</v>
      </c>
      <c r="F55" s="155">
        <f>F4+F10+F17+F28+F34+F40+F48+F52</f>
        <v>2726024.73</v>
      </c>
      <c r="G55" s="101">
        <f>F55/E55%</f>
        <v>3.6479596327889556</v>
      </c>
    </row>
    <row r="77" spans="1:4" ht="15">
      <c r="A77" s="191"/>
      <c r="B77" s="191"/>
      <c r="D77" s="191"/>
    </row>
  </sheetData>
  <sheetProtection/>
  <mergeCells count="3">
    <mergeCell ref="F1:G1"/>
    <mergeCell ref="A2:G2"/>
    <mergeCell ref="A55:D55"/>
  </mergeCells>
  <printOptions/>
  <pageMargins left="0.75" right="0.75" top="1" bottom="1" header="0.5" footer="0.5"/>
  <pageSetup fitToHeight="2" fitToWidth="1" horizontalDpi="600" verticalDpi="600" orientation="portrait" paperSize="9" scale="69" r:id="rId1"/>
  <headerFooter alignWithMargins="0">
    <oddFooter>&amp;CStrona &amp;P</oddFooter>
  </headerFooter>
  <rowBreaks count="1" manualBreakCount="1">
    <brk id="39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18"/>
  <sheetViews>
    <sheetView zoomScalePageLayoutView="0" workbookViewId="0" topLeftCell="A1">
      <selection activeCell="Q350" sqref="Q350"/>
    </sheetView>
  </sheetViews>
  <sheetFormatPr defaultColWidth="9.00390625" defaultRowHeight="12.75"/>
  <cols>
    <col min="1" max="1" width="8.25390625" style="157" customWidth="1"/>
    <col min="2" max="2" width="10.75390625" style="157" customWidth="1"/>
    <col min="3" max="3" width="10.875" style="157" customWidth="1"/>
    <col min="4" max="4" width="30.75390625" style="157" customWidth="1"/>
    <col min="5" max="5" width="19.625" style="157" customWidth="1"/>
    <col min="6" max="6" width="17.125" style="157" customWidth="1"/>
    <col min="7" max="7" width="13.75390625" style="157" customWidth="1"/>
    <col min="8" max="16384" width="9.125" style="157" customWidth="1"/>
  </cols>
  <sheetData>
    <row r="1" spans="1:7" ht="29.25" customHeight="1">
      <c r="A1" s="122"/>
      <c r="B1" s="122"/>
      <c r="C1" s="122"/>
      <c r="D1" s="238"/>
      <c r="G1" s="238" t="s">
        <v>317</v>
      </c>
    </row>
    <row r="2" spans="1:7" s="254" customFormat="1" ht="36.75" customHeight="1">
      <c r="A2" s="301" t="s">
        <v>478</v>
      </c>
      <c r="B2" s="301"/>
      <c r="C2" s="301"/>
      <c r="D2" s="301"/>
      <c r="E2" s="301"/>
      <c r="F2" s="301"/>
      <c r="G2" s="301"/>
    </row>
    <row r="3" spans="1:7" ht="28.5" customHeight="1">
      <c r="A3" s="91" t="s">
        <v>1</v>
      </c>
      <c r="B3" s="91" t="s">
        <v>2</v>
      </c>
      <c r="C3" s="91" t="s">
        <v>3</v>
      </c>
      <c r="D3" s="91" t="s">
        <v>4</v>
      </c>
      <c r="E3" s="91" t="s">
        <v>5</v>
      </c>
      <c r="F3" s="91" t="s">
        <v>6</v>
      </c>
      <c r="G3" s="91" t="s">
        <v>7</v>
      </c>
    </row>
    <row r="4" spans="1:7" s="255" customFormat="1" ht="31.5" customHeight="1">
      <c r="A4" s="111" t="s">
        <v>184</v>
      </c>
      <c r="B4" s="111"/>
      <c r="C4" s="112"/>
      <c r="D4" s="120" t="s">
        <v>196</v>
      </c>
      <c r="E4" s="114">
        <f>E5+E7+E9+E11+E13+E15</f>
        <v>150000</v>
      </c>
      <c r="F4" s="114">
        <f>F5+F7+F9+F11+F13+F15</f>
        <v>48829</v>
      </c>
      <c r="G4" s="121">
        <f>F4/E4%</f>
        <v>32.55266666666667</v>
      </c>
    </row>
    <row r="5" spans="1:7" s="86" customFormat="1" ht="30.75" customHeight="1">
      <c r="A5" s="82"/>
      <c r="B5" s="82" t="s">
        <v>468</v>
      </c>
      <c r="C5" s="98"/>
      <c r="D5" s="83" t="s">
        <v>469</v>
      </c>
      <c r="E5" s="84">
        <f>E6</f>
        <v>1000</v>
      </c>
      <c r="F5" s="84">
        <f>F6</f>
        <v>0</v>
      </c>
      <c r="G5" s="102"/>
    </row>
    <row r="6" spans="1:7" s="69" customFormat="1" ht="17.25" customHeight="1">
      <c r="A6" s="90"/>
      <c r="B6" s="82"/>
      <c r="C6" s="98">
        <v>4300</v>
      </c>
      <c r="D6" s="83" t="s">
        <v>144</v>
      </c>
      <c r="E6" s="84">
        <v>1000</v>
      </c>
      <c r="F6" s="84"/>
      <c r="G6" s="102"/>
    </row>
    <row r="7" spans="1:7" s="86" customFormat="1" ht="30.75" customHeight="1">
      <c r="A7" s="82"/>
      <c r="B7" s="82" t="s">
        <v>197</v>
      </c>
      <c r="C7" s="98"/>
      <c r="D7" s="83" t="s">
        <v>198</v>
      </c>
      <c r="E7" s="84">
        <f>E8</f>
        <v>7000</v>
      </c>
      <c r="F7" s="84">
        <f>F8</f>
        <v>0</v>
      </c>
      <c r="G7" s="101">
        <f>F7/E7%</f>
        <v>0</v>
      </c>
    </row>
    <row r="8" spans="1:7" s="69" customFormat="1" ht="24" customHeight="1">
      <c r="A8" s="82"/>
      <c r="B8" s="82"/>
      <c r="C8" s="98" t="s">
        <v>181</v>
      </c>
      <c r="D8" s="83" t="s">
        <v>144</v>
      </c>
      <c r="E8" s="84">
        <v>7000</v>
      </c>
      <c r="F8" s="84"/>
      <c r="G8" s="101"/>
    </row>
    <row r="9" spans="1:7" s="86" customFormat="1" ht="28.5" customHeight="1">
      <c r="A9" s="82"/>
      <c r="B9" s="82" t="s">
        <v>470</v>
      </c>
      <c r="C9" s="98"/>
      <c r="D9" s="83" t="s">
        <v>471</v>
      </c>
      <c r="E9" s="84">
        <f>E10</f>
        <v>10000</v>
      </c>
      <c r="F9" s="84">
        <f>F10</f>
        <v>0</v>
      </c>
      <c r="G9" s="101">
        <f>F9/E9%</f>
        <v>0</v>
      </c>
    </row>
    <row r="10" spans="1:7" s="69" customFormat="1" ht="22.5" customHeight="1">
      <c r="A10" s="82"/>
      <c r="B10" s="82"/>
      <c r="C10" s="98">
        <v>4300</v>
      </c>
      <c r="D10" s="83" t="s">
        <v>144</v>
      </c>
      <c r="E10" s="84">
        <v>10000</v>
      </c>
      <c r="F10" s="84"/>
      <c r="G10" s="101"/>
    </row>
    <row r="11" spans="1:7" s="86" customFormat="1" ht="41.25" customHeight="1">
      <c r="A11" s="82"/>
      <c r="B11" s="82" t="s">
        <v>231</v>
      </c>
      <c r="C11" s="98"/>
      <c r="D11" s="83" t="s">
        <v>232</v>
      </c>
      <c r="E11" s="84">
        <f>E12</f>
        <v>2000</v>
      </c>
      <c r="F11" s="84">
        <f>F12</f>
        <v>0</v>
      </c>
      <c r="G11" s="101">
        <f>F11/E11%</f>
        <v>0</v>
      </c>
    </row>
    <row r="12" spans="1:7" s="69" customFormat="1" ht="21" customHeight="1">
      <c r="A12" s="82"/>
      <c r="B12" s="82"/>
      <c r="C12" s="98">
        <v>4300</v>
      </c>
      <c r="D12" s="83" t="s">
        <v>144</v>
      </c>
      <c r="E12" s="84">
        <v>2000</v>
      </c>
      <c r="F12" s="84"/>
      <c r="G12" s="101"/>
    </row>
    <row r="13" spans="1:7" s="69" customFormat="1" ht="24.75" customHeight="1">
      <c r="A13" s="82"/>
      <c r="B13" s="82" t="s">
        <v>298</v>
      </c>
      <c r="C13" s="98"/>
      <c r="D13" s="83" t="s">
        <v>320</v>
      </c>
      <c r="E13" s="84">
        <f>E14</f>
        <v>2000</v>
      </c>
      <c r="F13" s="84">
        <f>F14</f>
        <v>0</v>
      </c>
      <c r="G13" s="101">
        <f>F13/E13%</f>
        <v>0</v>
      </c>
    </row>
    <row r="14" spans="1:7" ht="21.75" customHeight="1">
      <c r="A14" s="82"/>
      <c r="B14" s="82"/>
      <c r="C14" s="98">
        <v>4300</v>
      </c>
      <c r="D14" s="83" t="s">
        <v>144</v>
      </c>
      <c r="E14" s="84">
        <v>2000</v>
      </c>
      <c r="F14" s="84"/>
      <c r="G14" s="101"/>
    </row>
    <row r="15" spans="1:7" ht="15">
      <c r="A15" s="82"/>
      <c r="B15" s="82" t="s">
        <v>199</v>
      </c>
      <c r="C15" s="98"/>
      <c r="D15" s="83" t="s">
        <v>36</v>
      </c>
      <c r="E15" s="84">
        <f>E16+E17</f>
        <v>128000</v>
      </c>
      <c r="F15" s="84">
        <f>F16+F17</f>
        <v>48829</v>
      </c>
      <c r="G15" s="101">
        <f>F15/E15%</f>
        <v>38.14765625</v>
      </c>
    </row>
    <row r="16" spans="1:7" ht="120">
      <c r="A16" s="82"/>
      <c r="B16" s="82"/>
      <c r="C16" s="98">
        <v>2360</v>
      </c>
      <c r="D16" s="83" t="s">
        <v>391</v>
      </c>
      <c r="E16" s="84">
        <v>20000</v>
      </c>
      <c r="F16" s="84"/>
      <c r="G16" s="101"/>
    </row>
    <row r="17" spans="1:7" ht="30">
      <c r="A17" s="82"/>
      <c r="B17" s="82"/>
      <c r="C17" s="98" t="s">
        <v>392</v>
      </c>
      <c r="D17" s="83" t="s">
        <v>144</v>
      </c>
      <c r="E17" s="84">
        <v>108000</v>
      </c>
      <c r="F17" s="84">
        <v>48829</v>
      </c>
      <c r="G17" s="101"/>
    </row>
    <row r="18" spans="1:7" ht="15">
      <c r="A18" s="312" t="s">
        <v>29</v>
      </c>
      <c r="B18" s="313"/>
      <c r="C18" s="313"/>
      <c r="D18" s="314"/>
      <c r="E18" s="155">
        <f>E4</f>
        <v>150000</v>
      </c>
      <c r="F18" s="155">
        <f>F4</f>
        <v>48829</v>
      </c>
      <c r="G18" s="101">
        <f>F18/E18%</f>
        <v>32.55266666666667</v>
      </c>
    </row>
  </sheetData>
  <sheetProtection/>
  <mergeCells count="2">
    <mergeCell ref="A2:G2"/>
    <mergeCell ref="A18:D18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zoomScalePageLayoutView="0" workbookViewId="0" topLeftCell="A1">
      <selection activeCell="Q350" sqref="Q350"/>
    </sheetView>
  </sheetViews>
  <sheetFormatPr defaultColWidth="9.00390625" defaultRowHeight="12.75"/>
  <cols>
    <col min="1" max="1" width="5.625" style="157" customWidth="1"/>
    <col min="2" max="2" width="5.00390625" style="157" customWidth="1"/>
    <col min="3" max="3" width="34.375" style="157" customWidth="1"/>
    <col min="4" max="4" width="16.875" style="157" customWidth="1"/>
    <col min="5" max="5" width="14.25390625" style="157" customWidth="1"/>
    <col min="6" max="6" width="15.25390625" style="157" customWidth="1"/>
    <col min="7" max="7" width="13.75390625" style="157" customWidth="1"/>
    <col min="8" max="16384" width="9.125" style="157" customWidth="1"/>
  </cols>
  <sheetData>
    <row r="1" spans="1:7" ht="30.75" customHeight="1">
      <c r="A1" s="122"/>
      <c r="B1" s="122"/>
      <c r="C1" s="122"/>
      <c r="D1" s="122"/>
      <c r="E1" s="122"/>
      <c r="F1" s="321" t="s">
        <v>370</v>
      </c>
      <c r="G1" s="321"/>
    </row>
    <row r="2" spans="1:7" ht="24" customHeight="1">
      <c r="A2" s="122"/>
      <c r="B2" s="122"/>
      <c r="C2" s="122"/>
      <c r="D2" s="122"/>
      <c r="E2" s="122"/>
      <c r="F2" s="122"/>
      <c r="G2" s="122"/>
    </row>
    <row r="3" spans="1:7" s="256" customFormat="1" ht="63" customHeight="1">
      <c r="A3" s="330" t="s">
        <v>479</v>
      </c>
      <c r="B3" s="330"/>
      <c r="C3" s="330"/>
      <c r="D3" s="330"/>
      <c r="E3" s="330"/>
      <c r="F3" s="330"/>
      <c r="G3" s="330"/>
    </row>
    <row r="4" spans="1:7" ht="18" customHeight="1">
      <c r="A4" s="122"/>
      <c r="B4" s="122"/>
      <c r="C4" s="122"/>
      <c r="D4" s="122"/>
      <c r="E4" s="122"/>
      <c r="F4" s="122"/>
      <c r="G4" s="122"/>
    </row>
    <row r="5" spans="1:7" ht="18" customHeight="1">
      <c r="A5" s="122"/>
      <c r="B5" s="122"/>
      <c r="C5" s="122"/>
      <c r="D5" s="122"/>
      <c r="E5" s="122"/>
      <c r="F5" s="122"/>
      <c r="G5" s="122"/>
    </row>
    <row r="6" spans="1:7" ht="30.75" customHeight="1">
      <c r="A6" s="323" t="s">
        <v>86</v>
      </c>
      <c r="B6" s="325" t="s">
        <v>4</v>
      </c>
      <c r="C6" s="326"/>
      <c r="D6" s="329" t="s">
        <v>204</v>
      </c>
      <c r="E6" s="329"/>
      <c r="F6" s="306" t="s">
        <v>87</v>
      </c>
      <c r="G6" s="306"/>
    </row>
    <row r="7" spans="1:7" ht="24.75" customHeight="1">
      <c r="A7" s="324"/>
      <c r="B7" s="327"/>
      <c r="C7" s="328"/>
      <c r="D7" s="151" t="s">
        <v>5</v>
      </c>
      <c r="E7" s="151" t="s">
        <v>6</v>
      </c>
      <c r="F7" s="151" t="s">
        <v>5</v>
      </c>
      <c r="G7" s="151" t="s">
        <v>6</v>
      </c>
    </row>
    <row r="8" spans="1:7" ht="57" customHeight="1">
      <c r="A8" s="217"/>
      <c r="B8" s="257">
        <v>1</v>
      </c>
      <c r="C8" s="258" t="s">
        <v>480</v>
      </c>
      <c r="D8" s="199">
        <v>381500</v>
      </c>
      <c r="E8" s="199">
        <v>210443</v>
      </c>
      <c r="F8" s="199">
        <v>381500</v>
      </c>
      <c r="G8" s="199">
        <v>1062020</v>
      </c>
    </row>
    <row r="9" spans="1:7" ht="48.75" customHeight="1">
      <c r="A9" s="217"/>
      <c r="B9" s="257">
        <v>2</v>
      </c>
      <c r="C9" s="259" t="s">
        <v>141</v>
      </c>
      <c r="D9" s="199">
        <v>350000</v>
      </c>
      <c r="E9" s="199">
        <v>95670</v>
      </c>
      <c r="F9" s="199">
        <v>350000</v>
      </c>
      <c r="G9" s="199">
        <v>90057</v>
      </c>
    </row>
    <row r="10" spans="1:7" ht="28.5" customHeight="1">
      <c r="A10" s="227"/>
      <c r="B10" s="322" t="s">
        <v>107</v>
      </c>
      <c r="C10" s="322"/>
      <c r="D10" s="193">
        <f>D8+D9</f>
        <v>731500</v>
      </c>
      <c r="E10" s="193">
        <f>E8+E9</f>
        <v>306113</v>
      </c>
      <c r="F10" s="193">
        <f>F8+F9</f>
        <v>731500</v>
      </c>
      <c r="G10" s="193">
        <f>G8+G9</f>
        <v>1152077</v>
      </c>
    </row>
    <row r="11" spans="2:7" ht="24.75" customHeight="1">
      <c r="B11" s="260"/>
      <c r="C11" s="260"/>
      <c r="D11" s="261"/>
      <c r="E11" s="261"/>
      <c r="F11" s="261"/>
      <c r="G11" s="261"/>
    </row>
    <row r="12" spans="2:7" ht="18.75" customHeight="1">
      <c r="B12" s="260"/>
      <c r="C12" s="260"/>
      <c r="D12" s="261"/>
      <c r="E12" s="261"/>
      <c r="F12" s="261"/>
      <c r="G12" s="261"/>
    </row>
    <row r="13" spans="2:7" ht="18.75" customHeight="1">
      <c r="B13" s="260"/>
      <c r="C13" s="260"/>
      <c r="D13" s="262"/>
      <c r="E13" s="262"/>
      <c r="F13" s="262"/>
      <c r="G13" s="262"/>
    </row>
    <row r="14" spans="2:7" ht="21.75" customHeight="1">
      <c r="B14" s="260"/>
      <c r="C14" s="260"/>
      <c r="D14" s="262"/>
      <c r="E14" s="262"/>
      <c r="F14" s="262"/>
      <c r="G14" s="262"/>
    </row>
    <row r="15" spans="2:7" ht="31.5" customHeight="1">
      <c r="B15" s="184"/>
      <c r="C15" s="263"/>
      <c r="D15" s="262"/>
      <c r="E15" s="262"/>
      <c r="F15" s="262"/>
      <c r="G15" s="262"/>
    </row>
    <row r="16" spans="2:7" s="254" customFormat="1" ht="24.75" customHeight="1">
      <c r="B16" s="256"/>
      <c r="C16" s="256"/>
      <c r="D16" s="261"/>
      <c r="E16" s="261"/>
      <c r="F16" s="261"/>
      <c r="G16" s="261"/>
    </row>
    <row r="17" spans="4:7" ht="15">
      <c r="D17" s="262"/>
      <c r="E17" s="262"/>
      <c r="F17" s="262"/>
      <c r="G17" s="262"/>
    </row>
  </sheetData>
  <sheetProtection/>
  <mergeCells count="7">
    <mergeCell ref="F1:G1"/>
    <mergeCell ref="B10:C10"/>
    <mergeCell ref="A6:A7"/>
    <mergeCell ref="B6:C7"/>
    <mergeCell ref="D6:E6"/>
    <mergeCell ref="F6:G6"/>
    <mergeCell ref="A3:G3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68"/>
  <sheetViews>
    <sheetView zoomScalePageLayoutView="0" workbookViewId="0" topLeftCell="D311">
      <selection activeCell="Q350" sqref="Q350"/>
    </sheetView>
  </sheetViews>
  <sheetFormatPr defaultColWidth="9.00390625" defaultRowHeight="12.75"/>
  <cols>
    <col min="1" max="1" width="5.875" style="122" customWidth="1"/>
    <col min="2" max="2" width="10.125" style="122" customWidth="1"/>
    <col min="3" max="3" width="7.375" style="122" customWidth="1"/>
    <col min="4" max="4" width="31.125" style="122" customWidth="1"/>
    <col min="5" max="5" width="18.00390625" style="122" customWidth="1"/>
    <col min="6" max="6" width="16.75390625" style="122" customWidth="1"/>
    <col min="7" max="7" width="12.125" style="163" bestFit="1" customWidth="1"/>
    <col min="8" max="16384" width="9.125" style="122" customWidth="1"/>
  </cols>
  <sheetData>
    <row r="1" spans="6:7" ht="39" customHeight="1">
      <c r="F1" s="298" t="s">
        <v>41</v>
      </c>
      <c r="G1" s="298"/>
    </row>
    <row r="2" spans="1:7" ht="58.5" customHeight="1">
      <c r="A2" s="301" t="s">
        <v>493</v>
      </c>
      <c r="B2" s="301"/>
      <c r="C2" s="301"/>
      <c r="D2" s="301"/>
      <c r="E2" s="301"/>
      <c r="F2" s="301"/>
      <c r="G2" s="301"/>
    </row>
    <row r="3" spans="1:7" s="134" customFormat="1" ht="25.5" customHeight="1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58" t="s">
        <v>6</v>
      </c>
      <c r="G3" s="158" t="s">
        <v>7</v>
      </c>
    </row>
    <row r="4" spans="1:7" s="134" customFormat="1" ht="31.5" customHeight="1">
      <c r="A4" s="168" t="s">
        <v>33</v>
      </c>
      <c r="B4" s="150"/>
      <c r="C4" s="150"/>
      <c r="D4" s="174" t="s">
        <v>429</v>
      </c>
      <c r="E4" s="155">
        <f>E5</f>
        <v>87000</v>
      </c>
      <c r="F4" s="155">
        <f>F5</f>
        <v>87000</v>
      </c>
      <c r="G4" s="154">
        <f>F4/E4%</f>
        <v>100</v>
      </c>
    </row>
    <row r="5" spans="1:7" s="134" customFormat="1" ht="30.75" customHeight="1">
      <c r="A5" s="150"/>
      <c r="B5" s="150" t="s">
        <v>35</v>
      </c>
      <c r="C5" s="150"/>
      <c r="D5" s="152" t="s">
        <v>328</v>
      </c>
      <c r="E5" s="153">
        <f>E6</f>
        <v>87000</v>
      </c>
      <c r="F5" s="153">
        <f>F6</f>
        <v>87000</v>
      </c>
      <c r="G5" s="176"/>
    </row>
    <row r="6" spans="1:7" s="175" customFormat="1" ht="88.5" customHeight="1">
      <c r="A6" s="150"/>
      <c r="B6" s="150"/>
      <c r="C6" s="150" t="s">
        <v>324</v>
      </c>
      <c r="D6" s="152" t="s">
        <v>492</v>
      </c>
      <c r="E6" s="153">
        <v>87000</v>
      </c>
      <c r="F6" s="153">
        <v>87000</v>
      </c>
      <c r="G6" s="176"/>
    </row>
    <row r="7" spans="1:7" ht="24.75" customHeight="1">
      <c r="A7" s="302" t="s">
        <v>29</v>
      </c>
      <c r="B7" s="303"/>
      <c r="C7" s="303"/>
      <c r="D7" s="304"/>
      <c r="E7" s="155">
        <f>E4</f>
        <v>87000</v>
      </c>
      <c r="F7" s="155">
        <f>F4</f>
        <v>87000</v>
      </c>
      <c r="G7" s="155">
        <f>G4</f>
        <v>100</v>
      </c>
    </row>
    <row r="43" spans="6:7" ht="15">
      <c r="F43" s="189"/>
      <c r="G43" s="190"/>
    </row>
    <row r="68" spans="1:4" ht="15">
      <c r="A68" s="191"/>
      <c r="B68" s="191"/>
      <c r="C68" s="191"/>
      <c r="D68" s="191"/>
    </row>
  </sheetData>
  <sheetProtection/>
  <mergeCells count="3">
    <mergeCell ref="F1:G1"/>
    <mergeCell ref="A2:G2"/>
    <mergeCell ref="A7:D7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72"/>
  <sheetViews>
    <sheetView zoomScalePageLayoutView="0" workbookViewId="0" topLeftCell="A1">
      <selection activeCell="Q350" sqref="Q350"/>
    </sheetView>
  </sheetViews>
  <sheetFormatPr defaultColWidth="9.00390625" defaultRowHeight="12.75"/>
  <cols>
    <col min="1" max="1" width="9.00390625" style="140" customWidth="1"/>
    <col min="2" max="2" width="12.375" style="140" customWidth="1"/>
    <col min="3" max="3" width="10.75390625" style="140" customWidth="1"/>
    <col min="4" max="4" width="44.375" style="140" customWidth="1"/>
    <col min="5" max="5" width="16.875" style="140" customWidth="1"/>
    <col min="6" max="6" width="16.625" style="140" customWidth="1"/>
    <col min="7" max="7" width="9.625" style="264" customWidth="1"/>
    <col min="8" max="8" width="9.125" style="140" customWidth="1"/>
    <col min="9" max="9" width="19.375" style="140" customWidth="1"/>
    <col min="10" max="16384" width="9.125" style="140" customWidth="1"/>
  </cols>
  <sheetData>
    <row r="1" spans="6:7" ht="30" customHeight="1">
      <c r="F1" s="331" t="s">
        <v>376</v>
      </c>
      <c r="G1" s="331"/>
    </row>
    <row r="2" spans="1:7" ht="36.75" customHeight="1">
      <c r="A2" s="332" t="s">
        <v>484</v>
      </c>
      <c r="B2" s="332"/>
      <c r="C2" s="332"/>
      <c r="D2" s="332"/>
      <c r="E2" s="332"/>
      <c r="F2" s="332"/>
      <c r="G2" s="332"/>
    </row>
    <row r="4" spans="1:7" s="265" customFormat="1" ht="28.5" customHeight="1">
      <c r="A4" s="116" t="s">
        <v>200</v>
      </c>
      <c r="B4" s="112" t="s">
        <v>2</v>
      </c>
      <c r="C4" s="112" t="s">
        <v>205</v>
      </c>
      <c r="D4" s="112" t="s">
        <v>206</v>
      </c>
      <c r="E4" s="112" t="s">
        <v>5</v>
      </c>
      <c r="F4" s="119" t="s">
        <v>6</v>
      </c>
      <c r="G4" s="119" t="s">
        <v>7</v>
      </c>
    </row>
    <row r="5" spans="1:7" s="265" customFormat="1" ht="30.75" customHeight="1">
      <c r="A5" s="116"/>
      <c r="B5" s="116"/>
      <c r="C5" s="116"/>
      <c r="D5" s="120" t="s">
        <v>207</v>
      </c>
      <c r="E5" s="114">
        <f>E6</f>
        <v>16146987</v>
      </c>
      <c r="F5" s="114">
        <f>F6</f>
        <v>4485919</v>
      </c>
      <c r="G5" s="121">
        <f>F5/E5%</f>
        <v>27.781771298880713</v>
      </c>
    </row>
    <row r="6" spans="1:7" s="265" customFormat="1" ht="25.5" customHeight="1">
      <c r="A6" s="116"/>
      <c r="B6" s="116"/>
      <c r="C6" s="116"/>
      <c r="D6" s="120" t="s">
        <v>208</v>
      </c>
      <c r="E6" s="114">
        <f>E7+E10+E13+E16+E21</f>
        <v>16146987</v>
      </c>
      <c r="F6" s="114">
        <f>F7+F10+F13+F16+F21</f>
        <v>4485919</v>
      </c>
      <c r="G6" s="121">
        <f>F6/E6%</f>
        <v>27.781771298880713</v>
      </c>
    </row>
    <row r="7" spans="1:7" s="265" customFormat="1" ht="27" customHeight="1">
      <c r="A7" s="116">
        <v>600</v>
      </c>
      <c r="B7" s="116"/>
      <c r="C7" s="116"/>
      <c r="D7" s="125" t="s">
        <v>60</v>
      </c>
      <c r="E7" s="266">
        <f>E8</f>
        <v>542000</v>
      </c>
      <c r="F7" s="266">
        <f>F8</f>
        <v>318000</v>
      </c>
      <c r="G7" s="126">
        <f aca="true" t="shared" si="0" ref="G7:G19">F7/E7%</f>
        <v>58.67158671586716</v>
      </c>
    </row>
    <row r="8" spans="1:7" s="265" customFormat="1" ht="19.5" customHeight="1">
      <c r="A8" s="116"/>
      <c r="B8" s="112">
        <v>60014</v>
      </c>
      <c r="C8" s="112"/>
      <c r="D8" s="120" t="s">
        <v>61</v>
      </c>
      <c r="E8" s="267">
        <f>E9</f>
        <v>542000</v>
      </c>
      <c r="F8" s="267">
        <f>F9</f>
        <v>318000</v>
      </c>
      <c r="G8" s="121">
        <f t="shared" si="0"/>
        <v>58.67158671586716</v>
      </c>
    </row>
    <row r="9" spans="1:7" s="265" customFormat="1" ht="30">
      <c r="A9" s="116"/>
      <c r="B9" s="116"/>
      <c r="C9" s="116">
        <v>2310</v>
      </c>
      <c r="D9" s="125" t="s">
        <v>209</v>
      </c>
      <c r="E9" s="266">
        <v>542000</v>
      </c>
      <c r="F9" s="103">
        <v>318000</v>
      </c>
      <c r="G9" s="121"/>
    </row>
    <row r="10" spans="1:7" s="265" customFormat="1" ht="26.25" customHeight="1">
      <c r="A10" s="116">
        <v>750</v>
      </c>
      <c r="B10" s="116"/>
      <c r="C10" s="116"/>
      <c r="D10" s="125" t="s">
        <v>371</v>
      </c>
      <c r="E10" s="266">
        <f>E11</f>
        <v>5827797</v>
      </c>
      <c r="F10" s="266">
        <f>F11</f>
        <v>626387</v>
      </c>
      <c r="G10" s="121"/>
    </row>
    <row r="11" spans="1:7" s="265" customFormat="1" ht="28.5" customHeight="1">
      <c r="A11" s="116"/>
      <c r="B11" s="112">
        <v>75020</v>
      </c>
      <c r="C11" s="116"/>
      <c r="D11" s="120" t="s">
        <v>62</v>
      </c>
      <c r="E11" s="267">
        <f>E12</f>
        <v>5827797</v>
      </c>
      <c r="F11" s="267">
        <f>F12</f>
        <v>626387</v>
      </c>
      <c r="G11" s="121"/>
    </row>
    <row r="12" spans="1:7" s="265" customFormat="1" ht="147" customHeight="1">
      <c r="A12" s="116"/>
      <c r="B12" s="116"/>
      <c r="C12" s="116">
        <v>6610</v>
      </c>
      <c r="D12" s="125" t="s">
        <v>372</v>
      </c>
      <c r="E12" s="266">
        <v>5827797</v>
      </c>
      <c r="F12" s="103">
        <v>626387</v>
      </c>
      <c r="G12" s="121"/>
    </row>
    <row r="13" spans="1:7" s="265" customFormat="1" ht="20.25" customHeight="1">
      <c r="A13" s="116">
        <v>851</v>
      </c>
      <c r="B13" s="116"/>
      <c r="C13" s="116"/>
      <c r="D13" s="125" t="s">
        <v>23</v>
      </c>
      <c r="E13" s="103">
        <f>E14</f>
        <v>6924000</v>
      </c>
      <c r="F13" s="103">
        <f>F14</f>
        <v>2500000</v>
      </c>
      <c r="G13" s="126">
        <f t="shared" si="0"/>
        <v>36.10629693818602</v>
      </c>
    </row>
    <row r="14" spans="1:7" s="265" customFormat="1" ht="42.75">
      <c r="A14" s="116"/>
      <c r="B14" s="112">
        <v>85156</v>
      </c>
      <c r="C14" s="112"/>
      <c r="D14" s="92" t="s">
        <v>261</v>
      </c>
      <c r="E14" s="114">
        <f>E15</f>
        <v>6924000</v>
      </c>
      <c r="F14" s="114">
        <f>F15</f>
        <v>2500000</v>
      </c>
      <c r="G14" s="126">
        <f t="shared" si="0"/>
        <v>36.10629693818602</v>
      </c>
    </row>
    <row r="15" spans="1:7" s="265" customFormat="1" ht="20.25" customHeight="1">
      <c r="A15" s="116"/>
      <c r="B15" s="116"/>
      <c r="C15" s="116">
        <v>2320</v>
      </c>
      <c r="D15" s="125" t="s">
        <v>210</v>
      </c>
      <c r="E15" s="103">
        <v>6924000</v>
      </c>
      <c r="F15" s="103">
        <v>2500000</v>
      </c>
      <c r="G15" s="126">
        <f t="shared" si="0"/>
        <v>36.10629693818602</v>
      </c>
    </row>
    <row r="16" spans="1:7" s="265" customFormat="1" ht="27.75" customHeight="1">
      <c r="A16" s="116">
        <v>853</v>
      </c>
      <c r="B16" s="116"/>
      <c r="C16" s="116"/>
      <c r="D16" s="125" t="s">
        <v>236</v>
      </c>
      <c r="E16" s="103">
        <f>E17+E19</f>
        <v>2420320</v>
      </c>
      <c r="F16" s="103">
        <f>F17+F19</f>
        <v>953631</v>
      </c>
      <c r="G16" s="126">
        <f t="shared" si="0"/>
        <v>39.40102961591855</v>
      </c>
    </row>
    <row r="17" spans="1:7" s="265" customFormat="1" ht="44.25" customHeight="1">
      <c r="A17" s="116"/>
      <c r="B17" s="112">
        <v>85311</v>
      </c>
      <c r="C17" s="112"/>
      <c r="D17" s="120" t="s">
        <v>306</v>
      </c>
      <c r="E17" s="114">
        <f>E18</f>
        <v>26660</v>
      </c>
      <c r="F17" s="114">
        <f>F18</f>
        <v>889</v>
      </c>
      <c r="G17" s="121">
        <f t="shared" si="0"/>
        <v>3.3345836459114775</v>
      </c>
    </row>
    <row r="18" spans="1:7" s="265" customFormat="1" ht="27.75" customHeight="1">
      <c r="A18" s="116"/>
      <c r="B18" s="116"/>
      <c r="C18" s="116">
        <v>2320</v>
      </c>
      <c r="D18" s="125" t="s">
        <v>373</v>
      </c>
      <c r="E18" s="103">
        <v>26660</v>
      </c>
      <c r="F18" s="103">
        <v>889</v>
      </c>
      <c r="G18" s="121"/>
    </row>
    <row r="19" spans="1:7" s="265" customFormat="1" ht="21" customHeight="1">
      <c r="A19" s="116"/>
      <c r="B19" s="112">
        <v>85333</v>
      </c>
      <c r="C19" s="112"/>
      <c r="D19" s="120" t="s">
        <v>307</v>
      </c>
      <c r="E19" s="114">
        <f>E20</f>
        <v>2393660</v>
      </c>
      <c r="F19" s="114">
        <f>F20</f>
        <v>952742</v>
      </c>
      <c r="G19" s="121">
        <f t="shared" si="0"/>
        <v>39.80272887544597</v>
      </c>
    </row>
    <row r="20" spans="1:7" s="265" customFormat="1" ht="24" customHeight="1">
      <c r="A20" s="116"/>
      <c r="B20" s="116"/>
      <c r="C20" s="116">
        <v>2320</v>
      </c>
      <c r="D20" s="125" t="s">
        <v>211</v>
      </c>
      <c r="E20" s="103">
        <v>2393660</v>
      </c>
      <c r="F20" s="103">
        <v>952742</v>
      </c>
      <c r="G20" s="268"/>
    </row>
    <row r="21" spans="1:7" s="265" customFormat="1" ht="24" customHeight="1">
      <c r="A21" s="115" t="s">
        <v>321</v>
      </c>
      <c r="B21" s="115"/>
      <c r="C21" s="116"/>
      <c r="D21" s="125" t="s">
        <v>323</v>
      </c>
      <c r="E21" s="103">
        <f>E22+E24</f>
        <v>432870</v>
      </c>
      <c r="F21" s="103">
        <f>F22+F24</f>
        <v>87901</v>
      </c>
      <c r="G21" s="126">
        <f>F21/E21%</f>
        <v>20.30655855106614</v>
      </c>
    </row>
    <row r="22" spans="1:7" s="265" customFormat="1" ht="24" customHeight="1">
      <c r="A22" s="82"/>
      <c r="B22" s="90" t="s">
        <v>322</v>
      </c>
      <c r="C22" s="98"/>
      <c r="D22" s="83" t="s">
        <v>37</v>
      </c>
      <c r="E22" s="84">
        <f>E23</f>
        <v>357320</v>
      </c>
      <c r="F22" s="84">
        <f>F23</f>
        <v>81171</v>
      </c>
      <c r="G22" s="99">
        <f>F22/E22%</f>
        <v>22.716612560170155</v>
      </c>
    </row>
    <row r="23" spans="1:7" s="265" customFormat="1" ht="51.75" customHeight="1">
      <c r="A23" s="82"/>
      <c r="B23" s="82"/>
      <c r="C23" s="98">
        <v>2320</v>
      </c>
      <c r="D23" s="83" t="s">
        <v>374</v>
      </c>
      <c r="E23" s="84">
        <v>357320</v>
      </c>
      <c r="F23" s="84">
        <v>81171</v>
      </c>
      <c r="G23" s="99"/>
    </row>
    <row r="24" spans="1:7" s="265" customFormat="1" ht="40.5" customHeight="1">
      <c r="A24" s="116"/>
      <c r="B24" s="90" t="s">
        <v>347</v>
      </c>
      <c r="C24" s="98"/>
      <c r="D24" s="83" t="s">
        <v>368</v>
      </c>
      <c r="E24" s="84">
        <f>E25</f>
        <v>75550</v>
      </c>
      <c r="F24" s="84">
        <f>F25</f>
        <v>6730</v>
      </c>
      <c r="G24" s="101">
        <f>F24/E24%</f>
        <v>8.908007941760424</v>
      </c>
    </row>
    <row r="25" spans="1:7" s="265" customFormat="1" ht="45.75" customHeight="1">
      <c r="A25" s="116"/>
      <c r="B25" s="82"/>
      <c r="C25" s="98">
        <v>2320</v>
      </c>
      <c r="D25" s="83" t="s">
        <v>375</v>
      </c>
      <c r="E25" s="84">
        <v>75550</v>
      </c>
      <c r="F25" s="84">
        <v>6730</v>
      </c>
      <c r="G25" s="99"/>
    </row>
    <row r="26" spans="1:10" s="265" customFormat="1" ht="28.5">
      <c r="A26" s="116"/>
      <c r="B26" s="116"/>
      <c r="C26" s="116"/>
      <c r="D26" s="120" t="s">
        <v>212</v>
      </c>
      <c r="E26" s="267">
        <f>E27+E42</f>
        <v>6914428</v>
      </c>
      <c r="F26" s="269">
        <f>F27+F42</f>
        <v>3426981</v>
      </c>
      <c r="G26" s="121">
        <f>F26/E26%</f>
        <v>49.56275486562301</v>
      </c>
      <c r="I26" s="270"/>
      <c r="J26" s="270"/>
    </row>
    <row r="27" spans="1:10" s="265" customFormat="1" ht="29.25" customHeight="1">
      <c r="A27" s="116"/>
      <c r="B27" s="116"/>
      <c r="C27" s="116"/>
      <c r="D27" s="120" t="s">
        <v>213</v>
      </c>
      <c r="E27" s="277">
        <f>E28+E33+E36</f>
        <v>6137250</v>
      </c>
      <c r="F27" s="277">
        <f>F28+F33+F36</f>
        <v>3134068</v>
      </c>
      <c r="G27" s="121">
        <f>F27/E27%</f>
        <v>51.0663244938694</v>
      </c>
      <c r="I27" s="270"/>
      <c r="J27" s="270"/>
    </row>
    <row r="28" spans="1:10" s="265" customFormat="1" ht="26.25" customHeight="1">
      <c r="A28" s="116">
        <v>801</v>
      </c>
      <c r="B28" s="116"/>
      <c r="C28" s="116"/>
      <c r="D28" s="125" t="s">
        <v>34</v>
      </c>
      <c r="E28" s="266">
        <f>E29+E31</f>
        <v>2694307</v>
      </c>
      <c r="F28" s="266">
        <f>F29+F31</f>
        <v>1388939</v>
      </c>
      <c r="G28" s="126">
        <f aca="true" t="shared" si="1" ref="G28:G40">F28/E28%</f>
        <v>51.550881172783946</v>
      </c>
      <c r="I28" s="271"/>
      <c r="J28" s="270"/>
    </row>
    <row r="29" spans="1:10" s="265" customFormat="1" ht="27" customHeight="1">
      <c r="A29" s="116"/>
      <c r="B29" s="112">
        <v>80102</v>
      </c>
      <c r="C29" s="112"/>
      <c r="D29" s="120" t="s">
        <v>101</v>
      </c>
      <c r="E29" s="267">
        <f>E30</f>
        <v>2337028</v>
      </c>
      <c r="F29" s="267">
        <f>F30</f>
        <v>1185893</v>
      </c>
      <c r="G29" s="121">
        <f t="shared" si="1"/>
        <v>50.743636789974275</v>
      </c>
      <c r="I29" s="271"/>
      <c r="J29" s="270"/>
    </row>
    <row r="30" spans="1:10" s="265" customFormat="1" ht="84.75" customHeight="1">
      <c r="A30" s="116"/>
      <c r="B30" s="116"/>
      <c r="C30" s="116">
        <v>2540</v>
      </c>
      <c r="D30" s="125" t="s">
        <v>214</v>
      </c>
      <c r="E30" s="266">
        <v>2337028</v>
      </c>
      <c r="F30" s="103">
        <v>1185893</v>
      </c>
      <c r="G30" s="126"/>
      <c r="I30" s="271"/>
      <c r="J30" s="270"/>
    </row>
    <row r="31" spans="1:10" s="265" customFormat="1" ht="30.75" customHeight="1">
      <c r="A31" s="116"/>
      <c r="B31" s="112">
        <v>80103</v>
      </c>
      <c r="C31" s="112"/>
      <c r="D31" s="120" t="s">
        <v>407</v>
      </c>
      <c r="E31" s="114">
        <f>E32</f>
        <v>357279</v>
      </c>
      <c r="F31" s="114">
        <f>F32</f>
        <v>203046</v>
      </c>
      <c r="G31" s="121">
        <f t="shared" si="1"/>
        <v>56.83121594048349</v>
      </c>
      <c r="I31" s="272"/>
      <c r="J31" s="270"/>
    </row>
    <row r="32" spans="1:10" s="265" customFormat="1" ht="96" customHeight="1">
      <c r="A32" s="116"/>
      <c r="B32" s="116"/>
      <c r="C32" s="116">
        <v>2540</v>
      </c>
      <c r="D32" s="125" t="s">
        <v>214</v>
      </c>
      <c r="E32" s="103">
        <v>357279</v>
      </c>
      <c r="F32" s="103">
        <v>203046</v>
      </c>
      <c r="G32" s="121"/>
      <c r="I32" s="272"/>
      <c r="J32" s="270"/>
    </row>
    <row r="33" spans="1:10" s="265" customFormat="1" ht="40.5" customHeight="1">
      <c r="A33" s="116">
        <v>853</v>
      </c>
      <c r="B33" s="116"/>
      <c r="C33" s="116"/>
      <c r="D33" s="125" t="s">
        <v>236</v>
      </c>
      <c r="E33" s="103">
        <f>E34</f>
        <v>98640</v>
      </c>
      <c r="F33" s="103">
        <f>F34</f>
        <v>49320</v>
      </c>
      <c r="G33" s="126">
        <f t="shared" si="1"/>
        <v>50</v>
      </c>
      <c r="I33" s="272"/>
      <c r="J33" s="270"/>
    </row>
    <row r="34" spans="1:10" s="265" customFormat="1" ht="28.5">
      <c r="A34" s="116"/>
      <c r="B34" s="112">
        <v>85311</v>
      </c>
      <c r="C34" s="112"/>
      <c r="D34" s="120" t="s">
        <v>306</v>
      </c>
      <c r="E34" s="114">
        <f>E35</f>
        <v>98640</v>
      </c>
      <c r="F34" s="114">
        <f>F35</f>
        <v>49320</v>
      </c>
      <c r="G34" s="121">
        <f t="shared" si="1"/>
        <v>50</v>
      </c>
      <c r="I34" s="272"/>
      <c r="J34" s="270"/>
    </row>
    <row r="35" spans="1:10" s="265" customFormat="1" ht="30">
      <c r="A35" s="116"/>
      <c r="B35" s="116"/>
      <c r="C35" s="116">
        <v>2580</v>
      </c>
      <c r="D35" s="125" t="s">
        <v>215</v>
      </c>
      <c r="E35" s="103">
        <v>98640</v>
      </c>
      <c r="F35" s="103">
        <v>49320</v>
      </c>
      <c r="G35" s="121"/>
      <c r="I35" s="272"/>
      <c r="J35" s="270"/>
    </row>
    <row r="36" spans="1:10" s="265" customFormat="1" ht="30.75" customHeight="1">
      <c r="A36" s="116">
        <v>854</v>
      </c>
      <c r="B36" s="116"/>
      <c r="C36" s="116"/>
      <c r="D36" s="125" t="s">
        <v>39</v>
      </c>
      <c r="E36" s="266">
        <f>E37+E40</f>
        <v>3344303</v>
      </c>
      <c r="F36" s="266">
        <f>F37+F40</f>
        <v>1695809</v>
      </c>
      <c r="G36" s="126">
        <f t="shared" si="1"/>
        <v>50.70739702712344</v>
      </c>
      <c r="I36" s="272"/>
      <c r="J36" s="270"/>
    </row>
    <row r="37" spans="1:10" s="265" customFormat="1" ht="24" customHeight="1">
      <c r="A37" s="116"/>
      <c r="B37" s="112">
        <v>85403</v>
      </c>
      <c r="C37" s="112"/>
      <c r="D37" s="120" t="s">
        <v>308</v>
      </c>
      <c r="E37" s="267">
        <f>E38+E39</f>
        <v>2191970</v>
      </c>
      <c r="F37" s="267">
        <f>F38+F39</f>
        <v>1106733</v>
      </c>
      <c r="G37" s="121">
        <f t="shared" si="1"/>
        <v>50.49033517794495</v>
      </c>
      <c r="I37" s="272"/>
      <c r="J37" s="270"/>
    </row>
    <row r="38" spans="1:10" s="265" customFormat="1" ht="86.25" customHeight="1">
      <c r="A38" s="116"/>
      <c r="B38" s="116"/>
      <c r="C38" s="116">
        <v>2540</v>
      </c>
      <c r="D38" s="125" t="s">
        <v>214</v>
      </c>
      <c r="E38" s="266">
        <v>1075144</v>
      </c>
      <c r="F38" s="103">
        <v>563665</v>
      </c>
      <c r="G38" s="121"/>
      <c r="I38" s="272"/>
      <c r="J38" s="270"/>
    </row>
    <row r="39" spans="1:10" s="265" customFormat="1" ht="65.25" customHeight="1">
      <c r="A39" s="116"/>
      <c r="B39" s="116"/>
      <c r="C39" s="116">
        <v>2540</v>
      </c>
      <c r="D39" s="125" t="s">
        <v>140</v>
      </c>
      <c r="E39" s="266">
        <v>1116826</v>
      </c>
      <c r="F39" s="103">
        <v>543068</v>
      </c>
      <c r="G39" s="121"/>
      <c r="I39" s="271"/>
      <c r="J39" s="270"/>
    </row>
    <row r="40" spans="1:10" s="265" customFormat="1" ht="24" customHeight="1">
      <c r="A40" s="116"/>
      <c r="B40" s="112">
        <v>85419</v>
      </c>
      <c r="C40" s="112"/>
      <c r="D40" s="120" t="s">
        <v>260</v>
      </c>
      <c r="E40" s="267">
        <f>E41</f>
        <v>1152333</v>
      </c>
      <c r="F40" s="267">
        <f>F41</f>
        <v>589076</v>
      </c>
      <c r="G40" s="121">
        <f t="shared" si="1"/>
        <v>51.12029248489803</v>
      </c>
      <c r="I40" s="271"/>
      <c r="J40" s="270"/>
    </row>
    <row r="41" spans="1:10" s="265" customFormat="1" ht="28.5" customHeight="1">
      <c r="A41" s="116"/>
      <c r="B41" s="116"/>
      <c r="C41" s="116">
        <v>2540</v>
      </c>
      <c r="D41" s="125" t="s">
        <v>262</v>
      </c>
      <c r="E41" s="266">
        <v>1152333</v>
      </c>
      <c r="F41" s="103">
        <v>589076</v>
      </c>
      <c r="G41" s="121"/>
      <c r="I41" s="271"/>
      <c r="J41" s="270"/>
    </row>
    <row r="42" spans="1:7" s="265" customFormat="1" ht="36" customHeight="1">
      <c r="A42" s="116"/>
      <c r="B42" s="116"/>
      <c r="C42" s="116"/>
      <c r="D42" s="120" t="s">
        <v>216</v>
      </c>
      <c r="E42" s="114">
        <f>E43+E46+E49+E52+E55+E58+E61+E64+E67</f>
        <v>777178</v>
      </c>
      <c r="F42" s="114">
        <f>F43+F46+F49+F52+F55+F58+F61+F64+F67</f>
        <v>292913</v>
      </c>
      <c r="G42" s="121">
        <f>F42/E42%</f>
        <v>37.689306696792755</v>
      </c>
    </row>
    <row r="43" spans="1:7" s="265" customFormat="1" ht="24" customHeight="1">
      <c r="A43" s="273" t="s">
        <v>8</v>
      </c>
      <c r="B43" s="273"/>
      <c r="C43" s="273"/>
      <c r="D43" s="125" t="s">
        <v>9</v>
      </c>
      <c r="E43" s="103">
        <f>E44</f>
        <v>280000</v>
      </c>
      <c r="F43" s="103">
        <f>F44</f>
        <v>16700</v>
      </c>
      <c r="G43" s="126">
        <f aca="true" t="shared" si="2" ref="G43:G68">F43/E43%</f>
        <v>5.964285714285714</v>
      </c>
    </row>
    <row r="44" spans="1:7" s="265" customFormat="1" ht="21" customHeight="1">
      <c r="A44" s="273"/>
      <c r="B44" s="274" t="s">
        <v>228</v>
      </c>
      <c r="C44" s="274"/>
      <c r="D44" s="120" t="s">
        <v>310</v>
      </c>
      <c r="E44" s="114">
        <f>E45</f>
        <v>280000</v>
      </c>
      <c r="F44" s="114">
        <f>F45</f>
        <v>16700</v>
      </c>
      <c r="G44" s="121">
        <f t="shared" si="2"/>
        <v>5.964285714285714</v>
      </c>
    </row>
    <row r="45" spans="1:7" s="265" customFormat="1" ht="19.5" customHeight="1">
      <c r="A45" s="273"/>
      <c r="B45" s="273"/>
      <c r="C45" s="273" t="s">
        <v>235</v>
      </c>
      <c r="D45" s="125" t="s">
        <v>309</v>
      </c>
      <c r="E45" s="103">
        <v>280000</v>
      </c>
      <c r="F45" s="103">
        <v>16700</v>
      </c>
      <c r="G45" s="121"/>
    </row>
    <row r="46" spans="1:7" s="265" customFormat="1" ht="19.5" customHeight="1">
      <c r="A46" s="273" t="s">
        <v>177</v>
      </c>
      <c r="B46" s="273"/>
      <c r="C46" s="273"/>
      <c r="D46" s="125" t="s">
        <v>179</v>
      </c>
      <c r="E46" s="103">
        <f>E47</f>
        <v>10000</v>
      </c>
      <c r="F46" s="103">
        <f>F47</f>
        <v>10000</v>
      </c>
      <c r="G46" s="126">
        <f t="shared" si="2"/>
        <v>100</v>
      </c>
    </row>
    <row r="47" spans="1:7" s="265" customFormat="1" ht="32.25" customHeight="1">
      <c r="A47" s="273"/>
      <c r="B47" s="274" t="s">
        <v>178</v>
      </c>
      <c r="C47" s="274"/>
      <c r="D47" s="120" t="s">
        <v>180</v>
      </c>
      <c r="E47" s="114">
        <f>E48</f>
        <v>10000</v>
      </c>
      <c r="F47" s="114">
        <f>F48</f>
        <v>10000</v>
      </c>
      <c r="G47" s="121">
        <f t="shared" si="2"/>
        <v>100</v>
      </c>
    </row>
    <row r="48" spans="1:7" s="265" customFormat="1" ht="117" customHeight="1">
      <c r="A48" s="273"/>
      <c r="B48" s="273"/>
      <c r="C48" s="273" t="s">
        <v>238</v>
      </c>
      <c r="D48" s="125" t="s">
        <v>481</v>
      </c>
      <c r="E48" s="103">
        <v>10000</v>
      </c>
      <c r="F48" s="103">
        <v>10000</v>
      </c>
      <c r="G48" s="121"/>
    </row>
    <row r="49" spans="1:7" s="265" customFormat="1" ht="19.5" customHeight="1">
      <c r="A49" s="273" t="s">
        <v>18</v>
      </c>
      <c r="B49" s="273"/>
      <c r="C49" s="273"/>
      <c r="D49" s="125" t="s">
        <v>371</v>
      </c>
      <c r="E49" s="103">
        <f>E50</f>
        <v>80000</v>
      </c>
      <c r="F49" s="103">
        <f>F50</f>
        <v>47702</v>
      </c>
      <c r="G49" s="121">
        <f>F49/E49%</f>
        <v>59.6275</v>
      </c>
    </row>
    <row r="50" spans="1:7" s="265" customFormat="1" ht="19.5" customHeight="1">
      <c r="A50" s="82"/>
      <c r="B50" s="90" t="s">
        <v>52</v>
      </c>
      <c r="C50" s="91"/>
      <c r="D50" s="100" t="s">
        <v>62</v>
      </c>
      <c r="E50" s="93">
        <f>E51</f>
        <v>80000</v>
      </c>
      <c r="F50" s="93">
        <f>F51</f>
        <v>47702</v>
      </c>
      <c r="G50" s="101">
        <f>F50/E50%</f>
        <v>59.6275</v>
      </c>
    </row>
    <row r="51" spans="1:7" s="265" customFormat="1" ht="151.5" customHeight="1">
      <c r="A51" s="82"/>
      <c r="B51" s="82"/>
      <c r="C51" s="81">
        <v>2360</v>
      </c>
      <c r="D51" s="108" t="s">
        <v>393</v>
      </c>
      <c r="E51" s="84">
        <v>80000</v>
      </c>
      <c r="F51" s="84">
        <v>47702</v>
      </c>
      <c r="G51" s="102"/>
    </row>
    <row r="52" spans="1:7" s="265" customFormat="1" ht="24.75" customHeight="1">
      <c r="A52" s="273" t="s">
        <v>277</v>
      </c>
      <c r="B52" s="273"/>
      <c r="C52" s="273"/>
      <c r="D52" s="125" t="s">
        <v>311</v>
      </c>
      <c r="E52" s="103">
        <f>E53</f>
        <v>182178</v>
      </c>
      <c r="F52" s="103">
        <f>F53</f>
        <v>91089</v>
      </c>
      <c r="G52" s="126">
        <f t="shared" si="2"/>
        <v>50</v>
      </c>
    </row>
    <row r="53" spans="1:7" s="265" customFormat="1" ht="19.5" customHeight="1">
      <c r="A53" s="273"/>
      <c r="B53" s="274" t="s">
        <v>312</v>
      </c>
      <c r="C53" s="274"/>
      <c r="D53" s="120" t="s">
        <v>313</v>
      </c>
      <c r="E53" s="114">
        <f>E54</f>
        <v>182178</v>
      </c>
      <c r="F53" s="114">
        <f>F54</f>
        <v>91089</v>
      </c>
      <c r="G53" s="121">
        <f t="shared" si="2"/>
        <v>50</v>
      </c>
    </row>
    <row r="54" spans="1:7" s="265" customFormat="1" ht="115.5" customHeight="1">
      <c r="A54" s="273"/>
      <c r="B54" s="273"/>
      <c r="C54" s="273" t="s">
        <v>238</v>
      </c>
      <c r="D54" s="108" t="s">
        <v>482</v>
      </c>
      <c r="E54" s="103">
        <v>182178</v>
      </c>
      <c r="F54" s="103">
        <v>91089</v>
      </c>
      <c r="G54" s="121"/>
    </row>
    <row r="55" spans="1:7" s="265" customFormat="1" ht="27.75" customHeight="1">
      <c r="A55" s="82" t="s">
        <v>33</v>
      </c>
      <c r="B55" s="82"/>
      <c r="C55" s="81"/>
      <c r="D55" s="108" t="s">
        <v>483</v>
      </c>
      <c r="E55" s="84">
        <f>E56</f>
        <v>10000</v>
      </c>
      <c r="F55" s="84">
        <f>F56</f>
        <v>0</v>
      </c>
      <c r="G55" s="102"/>
    </row>
    <row r="56" spans="1:7" s="265" customFormat="1" ht="25.5" customHeight="1">
      <c r="A56" s="82"/>
      <c r="B56" s="90" t="s">
        <v>35</v>
      </c>
      <c r="C56" s="91"/>
      <c r="D56" s="92" t="s">
        <v>36</v>
      </c>
      <c r="E56" s="93">
        <f>E57</f>
        <v>10000</v>
      </c>
      <c r="F56" s="93">
        <f>F57</f>
        <v>0</v>
      </c>
      <c r="G56" s="101">
        <f>F56/E56%</f>
        <v>0</v>
      </c>
    </row>
    <row r="57" spans="1:7" s="265" customFormat="1" ht="104.25" customHeight="1">
      <c r="A57" s="82"/>
      <c r="B57" s="82"/>
      <c r="C57" s="98">
        <v>2360</v>
      </c>
      <c r="D57" s="83" t="s">
        <v>295</v>
      </c>
      <c r="E57" s="84">
        <v>10000</v>
      </c>
      <c r="F57" s="84"/>
      <c r="G57" s="102"/>
    </row>
    <row r="58" spans="1:7" s="265" customFormat="1" ht="29.25" customHeight="1">
      <c r="A58" s="116">
        <v>853</v>
      </c>
      <c r="B58" s="116"/>
      <c r="C58" s="116"/>
      <c r="D58" s="125" t="s">
        <v>236</v>
      </c>
      <c r="E58" s="266">
        <f>E59</f>
        <v>5000</v>
      </c>
      <c r="F58" s="266">
        <f>F59</f>
        <v>0</v>
      </c>
      <c r="G58" s="126">
        <f t="shared" si="2"/>
        <v>0</v>
      </c>
    </row>
    <row r="59" spans="1:7" s="265" customFormat="1" ht="20.25" customHeight="1">
      <c r="A59" s="116"/>
      <c r="B59" s="112">
        <v>85395</v>
      </c>
      <c r="C59" s="112"/>
      <c r="D59" s="120" t="s">
        <v>36</v>
      </c>
      <c r="E59" s="267">
        <f>E60</f>
        <v>5000</v>
      </c>
      <c r="F59" s="267">
        <f>F60</f>
        <v>0</v>
      </c>
      <c r="G59" s="121">
        <f t="shared" si="2"/>
        <v>0</v>
      </c>
    </row>
    <row r="60" spans="1:7" s="265" customFormat="1" ht="91.5" customHeight="1">
      <c r="A60" s="116"/>
      <c r="B60" s="116"/>
      <c r="C60" s="98">
        <v>2360</v>
      </c>
      <c r="D60" s="83" t="s">
        <v>295</v>
      </c>
      <c r="E60" s="266">
        <v>5000</v>
      </c>
      <c r="F60" s="103"/>
      <c r="G60" s="121"/>
    </row>
    <row r="61" spans="1:7" s="265" customFormat="1" ht="26.25" customHeight="1">
      <c r="A61" s="116">
        <v>900</v>
      </c>
      <c r="B61" s="116"/>
      <c r="C61" s="116"/>
      <c r="D61" s="125" t="s">
        <v>196</v>
      </c>
      <c r="E61" s="266">
        <f>E62</f>
        <v>20000</v>
      </c>
      <c r="F61" s="266">
        <f>F62</f>
        <v>0</v>
      </c>
      <c r="G61" s="126">
        <f t="shared" si="2"/>
        <v>0</v>
      </c>
    </row>
    <row r="62" spans="1:7" s="265" customFormat="1" ht="26.25" customHeight="1">
      <c r="A62" s="116"/>
      <c r="B62" s="112">
        <v>90095</v>
      </c>
      <c r="C62" s="112"/>
      <c r="D62" s="120" t="s">
        <v>36</v>
      </c>
      <c r="E62" s="267">
        <f>E63</f>
        <v>20000</v>
      </c>
      <c r="F62" s="267">
        <f>F63</f>
        <v>0</v>
      </c>
      <c r="G62" s="121">
        <f t="shared" si="2"/>
        <v>0</v>
      </c>
    </row>
    <row r="63" spans="1:7" s="265" customFormat="1" ht="90.75" customHeight="1">
      <c r="A63" s="116"/>
      <c r="B63" s="116"/>
      <c r="C63" s="116">
        <v>2360</v>
      </c>
      <c r="D63" s="125" t="s">
        <v>221</v>
      </c>
      <c r="E63" s="266">
        <v>20000</v>
      </c>
      <c r="F63" s="103"/>
      <c r="G63" s="121"/>
    </row>
    <row r="64" spans="1:7" s="265" customFormat="1" ht="36.75" customHeight="1">
      <c r="A64" s="116">
        <v>921</v>
      </c>
      <c r="B64" s="116"/>
      <c r="C64" s="116"/>
      <c r="D64" s="125" t="s">
        <v>314</v>
      </c>
      <c r="E64" s="266">
        <f>E65</f>
        <v>70000</v>
      </c>
      <c r="F64" s="266">
        <f>F65</f>
        <v>42662</v>
      </c>
      <c r="G64" s="126">
        <f t="shared" si="2"/>
        <v>60.94571428571429</v>
      </c>
    </row>
    <row r="65" spans="1:7" s="265" customFormat="1" ht="24.75" customHeight="1">
      <c r="A65" s="116"/>
      <c r="B65" s="112">
        <v>92105</v>
      </c>
      <c r="C65" s="112"/>
      <c r="D65" s="275" t="s">
        <v>103</v>
      </c>
      <c r="E65" s="267">
        <f>E66</f>
        <v>70000</v>
      </c>
      <c r="F65" s="267">
        <f>F66</f>
        <v>42662</v>
      </c>
      <c r="G65" s="121">
        <f t="shared" si="2"/>
        <v>60.94571428571429</v>
      </c>
    </row>
    <row r="66" spans="1:7" s="265" customFormat="1" ht="70.5" customHeight="1">
      <c r="A66" s="116"/>
      <c r="B66" s="116"/>
      <c r="C66" s="116">
        <v>2360</v>
      </c>
      <c r="D66" s="125" t="s">
        <v>233</v>
      </c>
      <c r="E66" s="266">
        <v>70000</v>
      </c>
      <c r="F66" s="103">
        <v>42662</v>
      </c>
      <c r="G66" s="121"/>
    </row>
    <row r="67" spans="1:7" s="265" customFormat="1" ht="20.25" customHeight="1">
      <c r="A67" s="116">
        <v>926</v>
      </c>
      <c r="B67" s="116"/>
      <c r="C67" s="116"/>
      <c r="D67" s="125" t="s">
        <v>223</v>
      </c>
      <c r="E67" s="266">
        <f>E68</f>
        <v>120000</v>
      </c>
      <c r="F67" s="266">
        <f>F68</f>
        <v>84760</v>
      </c>
      <c r="G67" s="126">
        <f t="shared" si="2"/>
        <v>70.63333333333334</v>
      </c>
    </row>
    <row r="68" spans="1:7" s="265" customFormat="1" ht="27.75" customHeight="1">
      <c r="A68" s="116"/>
      <c r="B68" s="112">
        <v>92605</v>
      </c>
      <c r="C68" s="112"/>
      <c r="D68" s="120" t="s">
        <v>315</v>
      </c>
      <c r="E68" s="267">
        <f>E69</f>
        <v>120000</v>
      </c>
      <c r="F68" s="267">
        <f>F69</f>
        <v>84760</v>
      </c>
      <c r="G68" s="121">
        <f t="shared" si="2"/>
        <v>70.63333333333334</v>
      </c>
    </row>
    <row r="69" spans="1:7" s="265" customFormat="1" ht="84" customHeight="1">
      <c r="A69" s="116"/>
      <c r="B69" s="116"/>
      <c r="C69" s="116">
        <v>2360</v>
      </c>
      <c r="D69" s="125" t="s">
        <v>234</v>
      </c>
      <c r="E69" s="266">
        <v>120000</v>
      </c>
      <c r="F69" s="103">
        <v>84760</v>
      </c>
      <c r="G69" s="121"/>
    </row>
    <row r="70" spans="1:7" s="265" customFormat="1" ht="27.75" customHeight="1">
      <c r="A70" s="113"/>
      <c r="B70" s="113"/>
      <c r="C70" s="113"/>
      <c r="D70" s="113"/>
      <c r="E70" s="267">
        <f>E5+E26</f>
        <v>23061415</v>
      </c>
      <c r="F70" s="267">
        <f>F5+F26</f>
        <v>7912900</v>
      </c>
      <c r="G70" s="121">
        <f>F70/E70%</f>
        <v>34.31229176527113</v>
      </c>
    </row>
    <row r="71" spans="4:5" ht="15">
      <c r="D71" s="253"/>
      <c r="E71" s="276"/>
    </row>
    <row r="72" spans="4:5" ht="15">
      <c r="D72" s="253"/>
      <c r="E72" s="253"/>
    </row>
  </sheetData>
  <sheetProtection/>
  <mergeCells count="2">
    <mergeCell ref="F1:G1"/>
    <mergeCell ref="A2:G2"/>
  </mergeCells>
  <printOptions/>
  <pageMargins left="0.75" right="0.75" top="1" bottom="1" header="0.5" footer="0.5"/>
  <pageSetup fitToHeight="3" fitToWidth="1" horizontalDpi="600" verticalDpi="600" orientation="portrait" paperSize="9" scale="69" r:id="rId1"/>
  <headerFooter alignWithMargins="0">
    <oddFooter>&amp;CStrona &amp;P</oddFooter>
  </headerFooter>
  <rowBreaks count="2" manualBreakCount="2">
    <brk id="34" max="6" man="1"/>
    <brk id="6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A1:K68"/>
  <sheetViews>
    <sheetView zoomScale="130" zoomScaleNormal="130" zoomScalePageLayoutView="0" workbookViewId="0" topLeftCell="A1">
      <selection activeCell="Q350" sqref="Q350"/>
    </sheetView>
  </sheetViews>
  <sheetFormatPr defaultColWidth="9.00390625" defaultRowHeight="27.75" customHeight="1"/>
  <cols>
    <col min="1" max="1" width="5.375" style="122" bestFit="1" customWidth="1"/>
    <col min="2" max="2" width="9.00390625" style="122" bestFit="1" customWidth="1"/>
    <col min="3" max="3" width="12.125" style="122" customWidth="1"/>
    <col min="4" max="4" width="50.125" style="122" customWidth="1"/>
    <col min="5" max="5" width="19.125" style="122" bestFit="1" customWidth="1"/>
    <col min="6" max="6" width="17.75390625" style="122" bestFit="1" customWidth="1"/>
    <col min="7" max="7" width="11.875" style="156" customWidth="1"/>
    <col min="8" max="16384" width="9.125" style="122" customWidth="1"/>
  </cols>
  <sheetData>
    <row r="1" spans="1:7" ht="27.75" customHeight="1">
      <c r="A1" s="130"/>
      <c r="B1" s="131"/>
      <c r="C1" s="131"/>
      <c r="D1" s="131"/>
      <c r="E1" s="132"/>
      <c r="F1" s="333" t="s">
        <v>377</v>
      </c>
      <c r="G1" s="333"/>
    </row>
    <row r="2" spans="1:7" ht="27.75" customHeight="1">
      <c r="A2" s="334" t="s">
        <v>487</v>
      </c>
      <c r="B2" s="334"/>
      <c r="C2" s="334"/>
      <c r="D2" s="334"/>
      <c r="E2" s="334"/>
      <c r="F2" s="334"/>
      <c r="G2" s="334"/>
    </row>
    <row r="3" spans="1:7" ht="27.75" customHeight="1">
      <c r="A3" s="133"/>
      <c r="B3" s="133"/>
      <c r="C3" s="133"/>
      <c r="D3" s="133"/>
      <c r="E3" s="133"/>
      <c r="F3" s="133"/>
      <c r="G3" s="133"/>
    </row>
    <row r="4" spans="1:7" s="134" customFormat="1" ht="27.75" customHeight="1">
      <c r="A4" s="90" t="s">
        <v>1</v>
      </c>
      <c r="B4" s="91" t="s">
        <v>2</v>
      </c>
      <c r="C4" s="91" t="s">
        <v>3</v>
      </c>
      <c r="D4" s="91" t="s">
        <v>4</v>
      </c>
      <c r="E4" s="91" t="s">
        <v>5</v>
      </c>
      <c r="F4" s="91" t="s">
        <v>6</v>
      </c>
      <c r="G4" s="91" t="s">
        <v>7</v>
      </c>
    </row>
    <row r="5" spans="1:7" s="140" customFormat="1" ht="27.75" customHeight="1">
      <c r="A5" s="135" t="s">
        <v>8</v>
      </c>
      <c r="B5" s="136"/>
      <c r="C5" s="136"/>
      <c r="D5" s="137" t="s">
        <v>9</v>
      </c>
      <c r="E5" s="138">
        <f>E6</f>
        <v>130110</v>
      </c>
      <c r="F5" s="138">
        <f>F6</f>
        <v>63272</v>
      </c>
      <c r="G5" s="139">
        <f>F5/E5%</f>
        <v>48.629621089847056</v>
      </c>
    </row>
    <row r="6" spans="1:7" ht="27.75" customHeight="1">
      <c r="A6" s="76"/>
      <c r="B6" s="141" t="s">
        <v>268</v>
      </c>
      <c r="C6" s="142"/>
      <c r="D6" s="143" t="s">
        <v>272</v>
      </c>
      <c r="E6" s="144">
        <f>E7+E8</f>
        <v>130110</v>
      </c>
      <c r="F6" s="144">
        <f>F7+F8</f>
        <v>63272</v>
      </c>
      <c r="G6" s="94"/>
    </row>
    <row r="7" spans="1:7" ht="27.75" customHeight="1">
      <c r="A7" s="81"/>
      <c r="B7" s="82"/>
      <c r="C7" s="82" t="s">
        <v>151</v>
      </c>
      <c r="D7" s="83" t="s">
        <v>142</v>
      </c>
      <c r="E7" s="84">
        <v>108752</v>
      </c>
      <c r="F7" s="88">
        <v>54373</v>
      </c>
      <c r="G7" s="80"/>
    </row>
    <row r="8" spans="1:7" ht="27.75" customHeight="1">
      <c r="A8" s="81"/>
      <c r="B8" s="82"/>
      <c r="C8" s="89" t="s">
        <v>182</v>
      </c>
      <c r="D8" s="83" t="s">
        <v>143</v>
      </c>
      <c r="E8" s="84">
        <v>21358</v>
      </c>
      <c r="F8" s="84">
        <v>8899</v>
      </c>
      <c r="G8" s="80"/>
    </row>
    <row r="9" spans="1:7" s="140" customFormat="1" ht="27.75" customHeight="1">
      <c r="A9" s="111" t="s">
        <v>49</v>
      </c>
      <c r="B9" s="111"/>
      <c r="C9" s="112"/>
      <c r="D9" s="120" t="s">
        <v>60</v>
      </c>
      <c r="E9" s="114">
        <f>E10</f>
        <v>928</v>
      </c>
      <c r="F9" s="114">
        <f>F10</f>
        <v>0</v>
      </c>
      <c r="G9" s="139">
        <f>F9/E9%</f>
        <v>0</v>
      </c>
    </row>
    <row r="10" spans="1:11" ht="27.75" customHeight="1">
      <c r="A10" s="76"/>
      <c r="B10" s="141" t="s">
        <v>269</v>
      </c>
      <c r="C10" s="142"/>
      <c r="D10" s="143" t="s">
        <v>272</v>
      </c>
      <c r="E10" s="144">
        <f>E11+E12</f>
        <v>928</v>
      </c>
      <c r="F10" s="144">
        <f>F11+F12</f>
        <v>0</v>
      </c>
      <c r="G10" s="94"/>
      <c r="K10" s="122" t="s">
        <v>318</v>
      </c>
    </row>
    <row r="11" spans="1:7" ht="27.75" customHeight="1">
      <c r="A11" s="82"/>
      <c r="B11" s="82"/>
      <c r="C11" s="82" t="s">
        <v>151</v>
      </c>
      <c r="D11" s="83" t="s">
        <v>142</v>
      </c>
      <c r="E11" s="84">
        <v>776</v>
      </c>
      <c r="F11" s="88">
        <v>0</v>
      </c>
      <c r="G11" s="80"/>
    </row>
    <row r="12" spans="1:7" ht="27.75" customHeight="1">
      <c r="A12" s="82"/>
      <c r="B12" s="82"/>
      <c r="C12" s="89" t="s">
        <v>182</v>
      </c>
      <c r="D12" s="83" t="s">
        <v>143</v>
      </c>
      <c r="E12" s="84">
        <v>152</v>
      </c>
      <c r="F12" s="84">
        <v>0</v>
      </c>
      <c r="G12" s="80"/>
    </row>
    <row r="13" spans="1:7" s="140" customFormat="1" ht="27.75" customHeight="1">
      <c r="A13" s="111" t="s">
        <v>10</v>
      </c>
      <c r="B13" s="111"/>
      <c r="C13" s="112"/>
      <c r="D13" s="120" t="s">
        <v>12</v>
      </c>
      <c r="E13" s="114">
        <f>E14</f>
        <v>436430</v>
      </c>
      <c r="F13" s="114">
        <f>F14</f>
        <v>197756</v>
      </c>
      <c r="G13" s="139">
        <f>F13/E13%</f>
        <v>45.3121921041175</v>
      </c>
    </row>
    <row r="14" spans="1:7" ht="27.75" customHeight="1">
      <c r="A14" s="82"/>
      <c r="B14" s="82" t="s">
        <v>11</v>
      </c>
      <c r="C14" s="81"/>
      <c r="D14" s="83" t="s">
        <v>13</v>
      </c>
      <c r="E14" s="84">
        <f>E17+E15+E16</f>
        <v>436430</v>
      </c>
      <c r="F14" s="84">
        <f>F17+F15+F16</f>
        <v>197756</v>
      </c>
      <c r="G14" s="94"/>
    </row>
    <row r="15" spans="1:7" ht="27.75" customHeight="1">
      <c r="A15" s="82"/>
      <c r="B15" s="82"/>
      <c r="C15" s="82" t="s">
        <v>151</v>
      </c>
      <c r="D15" s="83" t="s">
        <v>142</v>
      </c>
      <c r="E15" s="84">
        <v>175751</v>
      </c>
      <c r="F15" s="88">
        <v>87874</v>
      </c>
      <c r="G15" s="80"/>
    </row>
    <row r="16" spans="1:7" ht="27.75" customHeight="1">
      <c r="A16" s="82"/>
      <c r="B16" s="82"/>
      <c r="C16" s="89" t="s">
        <v>182</v>
      </c>
      <c r="D16" s="83" t="s">
        <v>143</v>
      </c>
      <c r="E16" s="84">
        <v>34518</v>
      </c>
      <c r="F16" s="84">
        <v>14382</v>
      </c>
      <c r="G16" s="80"/>
    </row>
    <row r="17" spans="1:7" ht="27.75" customHeight="1">
      <c r="A17" s="97"/>
      <c r="B17" s="82"/>
      <c r="C17" s="98" t="s">
        <v>293</v>
      </c>
      <c r="D17" s="83" t="s">
        <v>144</v>
      </c>
      <c r="E17" s="84">
        <v>226161</v>
      </c>
      <c r="F17" s="84">
        <v>95500</v>
      </c>
      <c r="G17" s="99"/>
    </row>
    <row r="18" spans="1:7" s="140" customFormat="1" ht="27.75" customHeight="1">
      <c r="A18" s="111" t="s">
        <v>14</v>
      </c>
      <c r="B18" s="111"/>
      <c r="C18" s="112"/>
      <c r="D18" s="120" t="s">
        <v>15</v>
      </c>
      <c r="E18" s="114">
        <f>E19+E23</f>
        <v>874676</v>
      </c>
      <c r="F18" s="114">
        <f>F19+F23</f>
        <v>410852</v>
      </c>
      <c r="G18" s="139">
        <f>F18/E18%</f>
        <v>46.97190731196466</v>
      </c>
    </row>
    <row r="19" spans="1:7" ht="27.75" customHeight="1">
      <c r="A19" s="90"/>
      <c r="B19" s="82" t="s">
        <v>111</v>
      </c>
      <c r="C19" s="81"/>
      <c r="D19" s="83" t="s">
        <v>292</v>
      </c>
      <c r="E19" s="84">
        <f>E20+E21+E22</f>
        <v>398950</v>
      </c>
      <c r="F19" s="84">
        <f>F20+F21+F22</f>
        <v>160974</v>
      </c>
      <c r="G19" s="94"/>
    </row>
    <row r="20" spans="1:7" ht="27.75" customHeight="1">
      <c r="A20" s="82"/>
      <c r="B20" s="82"/>
      <c r="C20" s="81">
        <v>4010</v>
      </c>
      <c r="D20" s="83" t="s">
        <v>142</v>
      </c>
      <c r="E20" s="84">
        <v>269301</v>
      </c>
      <c r="F20" s="84">
        <v>134651</v>
      </c>
      <c r="G20" s="95"/>
    </row>
    <row r="21" spans="1:7" ht="27.75" customHeight="1">
      <c r="A21" s="82"/>
      <c r="B21" s="82"/>
      <c r="C21" s="98" t="s">
        <v>182</v>
      </c>
      <c r="D21" s="83" t="s">
        <v>143</v>
      </c>
      <c r="E21" s="84">
        <v>52649</v>
      </c>
      <c r="F21" s="84">
        <v>26323</v>
      </c>
      <c r="G21" s="95"/>
    </row>
    <row r="22" spans="1:7" ht="27.75" customHeight="1">
      <c r="A22" s="82"/>
      <c r="B22" s="82"/>
      <c r="C22" s="98">
        <v>4300</v>
      </c>
      <c r="D22" s="83" t="s">
        <v>144</v>
      </c>
      <c r="E22" s="84">
        <v>77000</v>
      </c>
      <c r="F22" s="84">
        <v>0</v>
      </c>
      <c r="G22" s="95"/>
    </row>
    <row r="23" spans="1:7" ht="27.75" customHeight="1">
      <c r="A23" s="90"/>
      <c r="B23" s="82" t="s">
        <v>16</v>
      </c>
      <c r="C23" s="81"/>
      <c r="D23" s="83" t="s">
        <v>17</v>
      </c>
      <c r="E23" s="84">
        <f>E24+E25+E26+E27</f>
        <v>475726</v>
      </c>
      <c r="F23" s="84">
        <f>F24+F25+F26+F27</f>
        <v>249878</v>
      </c>
      <c r="G23" s="95"/>
    </row>
    <row r="24" spans="1:7" ht="27.75" customHeight="1">
      <c r="A24" s="82"/>
      <c r="B24" s="82"/>
      <c r="C24" s="89" t="s">
        <v>151</v>
      </c>
      <c r="D24" s="83" t="s">
        <v>142</v>
      </c>
      <c r="E24" s="84">
        <v>83728</v>
      </c>
      <c r="F24" s="84">
        <v>39864</v>
      </c>
      <c r="G24" s="101"/>
    </row>
    <row r="25" spans="1:7" ht="27.75" customHeight="1">
      <c r="A25" s="82"/>
      <c r="B25" s="82"/>
      <c r="C25" s="89" t="s">
        <v>294</v>
      </c>
      <c r="D25" s="83" t="s">
        <v>319</v>
      </c>
      <c r="E25" s="84">
        <v>290224</v>
      </c>
      <c r="F25" s="84">
        <v>149986</v>
      </c>
      <c r="G25" s="101"/>
    </row>
    <row r="26" spans="1:7" ht="27.75" customHeight="1">
      <c r="A26" s="82"/>
      <c r="B26" s="82"/>
      <c r="C26" s="89" t="s">
        <v>152</v>
      </c>
      <c r="D26" s="83" t="s">
        <v>153</v>
      </c>
      <c r="E26" s="84">
        <v>28683</v>
      </c>
      <c r="F26" s="84">
        <v>28683</v>
      </c>
      <c r="G26" s="101"/>
    </row>
    <row r="27" spans="1:7" ht="27.75" customHeight="1">
      <c r="A27" s="82"/>
      <c r="B27" s="82"/>
      <c r="C27" s="89" t="s">
        <v>182</v>
      </c>
      <c r="D27" s="83" t="s">
        <v>143</v>
      </c>
      <c r="E27" s="84">
        <v>73091</v>
      </c>
      <c r="F27" s="84">
        <v>31345</v>
      </c>
      <c r="G27" s="101"/>
    </row>
    <row r="28" spans="1:7" s="140" customFormat="1" ht="27.75" customHeight="1">
      <c r="A28" s="145" t="s">
        <v>18</v>
      </c>
      <c r="B28" s="145"/>
      <c r="C28" s="146"/>
      <c r="D28" s="147" t="s">
        <v>19</v>
      </c>
      <c r="E28" s="148">
        <f>E29</f>
        <v>39000</v>
      </c>
      <c r="F28" s="148">
        <f>F29</f>
        <v>32221</v>
      </c>
      <c r="G28" s="139">
        <f>F28/E28%</f>
        <v>82.61794871794872</v>
      </c>
    </row>
    <row r="29" spans="1:7" ht="27.75" customHeight="1">
      <c r="A29" s="82"/>
      <c r="B29" s="82" t="s">
        <v>20</v>
      </c>
      <c r="C29" s="98"/>
      <c r="D29" s="83" t="s">
        <v>21</v>
      </c>
      <c r="E29" s="84">
        <f>E30+E31+E32</f>
        <v>39000</v>
      </c>
      <c r="F29" s="84">
        <f>F30+F31+F32</f>
        <v>32221</v>
      </c>
      <c r="G29" s="102"/>
    </row>
    <row r="30" spans="1:7" ht="27.75" customHeight="1">
      <c r="A30" s="82"/>
      <c r="B30" s="82"/>
      <c r="C30" s="89" t="s">
        <v>182</v>
      </c>
      <c r="D30" s="83" t="s">
        <v>143</v>
      </c>
      <c r="E30" s="84">
        <v>3200</v>
      </c>
      <c r="F30" s="84">
        <v>3069</v>
      </c>
      <c r="G30" s="99"/>
    </row>
    <row r="31" spans="1:7" ht="27.75" customHeight="1">
      <c r="A31" s="82"/>
      <c r="B31" s="82"/>
      <c r="C31" s="81">
        <v>4170</v>
      </c>
      <c r="D31" s="83" t="s">
        <v>113</v>
      </c>
      <c r="E31" s="84">
        <v>21500</v>
      </c>
      <c r="F31" s="84">
        <v>21160</v>
      </c>
      <c r="G31" s="99"/>
    </row>
    <row r="32" spans="1:7" ht="27.75" customHeight="1">
      <c r="A32" s="82"/>
      <c r="B32" s="82"/>
      <c r="C32" s="98" t="s">
        <v>181</v>
      </c>
      <c r="D32" s="105" t="s">
        <v>144</v>
      </c>
      <c r="E32" s="84">
        <v>14300</v>
      </c>
      <c r="F32" s="84">
        <v>7992</v>
      </c>
      <c r="G32" s="99"/>
    </row>
    <row r="33" spans="1:7" ht="27.75" customHeight="1">
      <c r="A33" s="111" t="s">
        <v>326</v>
      </c>
      <c r="B33" s="111"/>
      <c r="C33" s="112"/>
      <c r="D33" s="113" t="s">
        <v>325</v>
      </c>
      <c r="E33" s="114">
        <f>E34</f>
        <v>1200</v>
      </c>
      <c r="F33" s="114">
        <f>F34</f>
        <v>0</v>
      </c>
      <c r="G33" s="104"/>
    </row>
    <row r="34" spans="1:7" ht="27.75" customHeight="1">
      <c r="A34" s="115"/>
      <c r="B34" s="115" t="s">
        <v>327</v>
      </c>
      <c r="C34" s="116"/>
      <c r="D34" s="117" t="s">
        <v>328</v>
      </c>
      <c r="E34" s="103">
        <f>E35+E36</f>
        <v>1200</v>
      </c>
      <c r="F34" s="103">
        <f>F35+F36</f>
        <v>0</v>
      </c>
      <c r="G34" s="104"/>
    </row>
    <row r="35" spans="1:7" ht="27.75" customHeight="1">
      <c r="A35" s="115"/>
      <c r="B35" s="115"/>
      <c r="C35" s="116">
        <v>3030</v>
      </c>
      <c r="D35" s="83" t="s">
        <v>186</v>
      </c>
      <c r="E35" s="103">
        <v>300</v>
      </c>
      <c r="F35" s="103"/>
      <c r="G35" s="104"/>
    </row>
    <row r="36" spans="1:7" ht="27.75" customHeight="1">
      <c r="A36" s="115"/>
      <c r="B36" s="115"/>
      <c r="C36" s="116">
        <v>4210</v>
      </c>
      <c r="D36" s="118" t="s">
        <v>144</v>
      </c>
      <c r="E36" s="103">
        <v>900</v>
      </c>
      <c r="F36" s="103"/>
      <c r="G36" s="104"/>
    </row>
    <row r="37" spans="1:7" s="140" customFormat="1" ht="27.75" customHeight="1">
      <c r="A37" s="111" t="s">
        <v>88</v>
      </c>
      <c r="B37" s="111"/>
      <c r="C37" s="112"/>
      <c r="D37" s="120" t="s">
        <v>89</v>
      </c>
      <c r="E37" s="114">
        <f>E38+E40</f>
        <v>14195</v>
      </c>
      <c r="F37" s="114">
        <f>F38+F40</f>
        <v>11195</v>
      </c>
      <c r="G37" s="121">
        <f>F37/E37%</f>
        <v>78.86579781613244</v>
      </c>
    </row>
    <row r="38" spans="1:7" ht="27.75" customHeight="1">
      <c r="A38" s="82"/>
      <c r="B38" s="82" t="s">
        <v>157</v>
      </c>
      <c r="C38" s="98"/>
      <c r="D38" s="83" t="s">
        <v>158</v>
      </c>
      <c r="E38" s="84">
        <f>E39</f>
        <v>3000</v>
      </c>
      <c r="F38" s="84"/>
      <c r="G38" s="102"/>
    </row>
    <row r="39" spans="1:7" ht="27.75" customHeight="1">
      <c r="A39" s="82"/>
      <c r="B39" s="82"/>
      <c r="C39" s="98">
        <v>4210</v>
      </c>
      <c r="D39" s="83" t="s">
        <v>144</v>
      </c>
      <c r="E39" s="84">
        <v>3000</v>
      </c>
      <c r="F39" s="84"/>
      <c r="G39" s="102"/>
    </row>
    <row r="40" spans="1:7" ht="27.75" customHeight="1">
      <c r="A40" s="285"/>
      <c r="B40" s="82" t="s">
        <v>105</v>
      </c>
      <c r="C40" s="286"/>
      <c r="D40" s="83" t="s">
        <v>272</v>
      </c>
      <c r="E40" s="84">
        <f>E41+E42</f>
        <v>11195</v>
      </c>
      <c r="F40" s="84">
        <f>F41+F42</f>
        <v>11195</v>
      </c>
      <c r="G40" s="101"/>
    </row>
    <row r="41" spans="1:7" ht="27.75" customHeight="1">
      <c r="A41" s="82"/>
      <c r="B41" s="82"/>
      <c r="C41" s="82" t="s">
        <v>151</v>
      </c>
      <c r="D41" s="83" t="s">
        <v>142</v>
      </c>
      <c r="E41" s="84">
        <v>9357</v>
      </c>
      <c r="F41" s="84">
        <v>9357</v>
      </c>
      <c r="G41" s="102"/>
    </row>
    <row r="42" spans="1:7" ht="27.75" customHeight="1">
      <c r="A42" s="82"/>
      <c r="B42" s="82"/>
      <c r="C42" s="89" t="s">
        <v>182</v>
      </c>
      <c r="D42" s="83" t="s">
        <v>143</v>
      </c>
      <c r="E42" s="84">
        <v>1838</v>
      </c>
      <c r="F42" s="84">
        <v>1838</v>
      </c>
      <c r="G42" s="101"/>
    </row>
    <row r="43" spans="1:7" s="140" customFormat="1" ht="27.75" customHeight="1">
      <c r="A43" s="111" t="s">
        <v>277</v>
      </c>
      <c r="B43" s="111"/>
      <c r="C43" s="119"/>
      <c r="D43" s="120" t="s">
        <v>89</v>
      </c>
      <c r="E43" s="114">
        <f>E44</f>
        <v>313020</v>
      </c>
      <c r="F43" s="114">
        <f>F44</f>
        <v>143381</v>
      </c>
      <c r="G43" s="121">
        <f>F43/E43%</f>
        <v>45.805699316337616</v>
      </c>
    </row>
    <row r="44" spans="1:7" ht="27.75" customHeight="1">
      <c r="A44" s="82"/>
      <c r="B44" s="82" t="s">
        <v>279</v>
      </c>
      <c r="C44" s="98"/>
      <c r="D44" s="83" t="s">
        <v>280</v>
      </c>
      <c r="E44" s="84">
        <f>E45+E46+E47</f>
        <v>313020</v>
      </c>
      <c r="F44" s="84">
        <f>F45+F46+F47</f>
        <v>143381</v>
      </c>
      <c r="G44" s="102">
        <f>F44/E44%</f>
        <v>45.805699316337616</v>
      </c>
    </row>
    <row r="45" spans="1:7" ht="73.5" customHeight="1">
      <c r="A45" s="82"/>
      <c r="B45" s="82"/>
      <c r="C45" s="98">
        <v>2360</v>
      </c>
      <c r="D45" s="83" t="s">
        <v>295</v>
      </c>
      <c r="E45" s="84">
        <v>182178</v>
      </c>
      <c r="F45" s="84">
        <v>91089</v>
      </c>
      <c r="G45" s="102"/>
    </row>
    <row r="46" spans="1:7" ht="27.75" customHeight="1">
      <c r="A46" s="82"/>
      <c r="B46" s="82"/>
      <c r="C46" s="89" t="s">
        <v>112</v>
      </c>
      <c r="D46" s="83" t="s">
        <v>113</v>
      </c>
      <c r="E46" s="84">
        <v>24355</v>
      </c>
      <c r="F46" s="84">
        <v>9879</v>
      </c>
      <c r="G46" s="102"/>
    </row>
    <row r="47" spans="1:7" ht="27.75" customHeight="1">
      <c r="A47" s="82"/>
      <c r="B47" s="82"/>
      <c r="C47" s="98" t="s">
        <v>296</v>
      </c>
      <c r="D47" s="83" t="s">
        <v>144</v>
      </c>
      <c r="E47" s="84">
        <v>106487</v>
      </c>
      <c r="F47" s="84">
        <v>42413</v>
      </c>
      <c r="G47" s="102"/>
    </row>
    <row r="48" spans="1:7" s="140" customFormat="1" ht="27.75" customHeight="1">
      <c r="A48" s="111" t="s">
        <v>22</v>
      </c>
      <c r="B48" s="111"/>
      <c r="C48" s="119"/>
      <c r="D48" s="113" t="s">
        <v>23</v>
      </c>
      <c r="E48" s="148">
        <f>E49</f>
        <v>6981000</v>
      </c>
      <c r="F48" s="148">
        <f>F49</f>
        <v>2515959</v>
      </c>
      <c r="G48" s="121">
        <f>F48/E48%</f>
        <v>36.04009454232918</v>
      </c>
    </row>
    <row r="49" spans="1:7" ht="56.25" customHeight="1">
      <c r="A49" s="82"/>
      <c r="B49" s="82" t="s">
        <v>24</v>
      </c>
      <c r="C49" s="98"/>
      <c r="D49" s="83" t="s">
        <v>165</v>
      </c>
      <c r="E49" s="84">
        <f>E50+E51</f>
        <v>6981000</v>
      </c>
      <c r="F49" s="84">
        <f>F50+F51</f>
        <v>2515959</v>
      </c>
      <c r="G49" s="102"/>
    </row>
    <row r="50" spans="1:7" ht="57" customHeight="1">
      <c r="A50" s="82"/>
      <c r="B50" s="82"/>
      <c r="C50" s="81">
        <v>2320</v>
      </c>
      <c r="D50" s="83" t="s">
        <v>149</v>
      </c>
      <c r="E50" s="84">
        <v>6924000</v>
      </c>
      <c r="F50" s="84">
        <v>2500000</v>
      </c>
      <c r="G50" s="101"/>
    </row>
    <row r="51" spans="1:7" ht="27.75" customHeight="1">
      <c r="A51" s="82"/>
      <c r="B51" s="82"/>
      <c r="C51" s="81">
        <v>4130</v>
      </c>
      <c r="D51" s="83" t="s">
        <v>144</v>
      </c>
      <c r="E51" s="84">
        <v>57000</v>
      </c>
      <c r="F51" s="84">
        <v>15959</v>
      </c>
      <c r="G51" s="101"/>
    </row>
    <row r="52" spans="1:7" s="140" customFormat="1" ht="27.75" customHeight="1">
      <c r="A52" s="111" t="s">
        <v>90</v>
      </c>
      <c r="B52" s="111"/>
      <c r="C52" s="119"/>
      <c r="D52" s="120" t="s">
        <v>91</v>
      </c>
      <c r="E52" s="114">
        <f>E53</f>
        <v>13290</v>
      </c>
      <c r="F52" s="114">
        <f>F53</f>
        <v>0</v>
      </c>
      <c r="G52" s="121">
        <f>F52/E52%</f>
        <v>0</v>
      </c>
    </row>
    <row r="53" spans="1:7" ht="27.75" customHeight="1">
      <c r="A53" s="150"/>
      <c r="B53" s="150" t="s">
        <v>271</v>
      </c>
      <c r="C53" s="151"/>
      <c r="D53" s="152" t="s">
        <v>270</v>
      </c>
      <c r="E53" s="153">
        <f>E54+E55+E56</f>
        <v>13290</v>
      </c>
      <c r="F53" s="153">
        <f>F54+F55+F56</f>
        <v>0</v>
      </c>
      <c r="G53" s="154">
        <f aca="true" t="shared" si="0" ref="G53:G60">F53/E53%</f>
        <v>0</v>
      </c>
    </row>
    <row r="54" spans="1:7" ht="27.75" customHeight="1">
      <c r="A54" s="150"/>
      <c r="B54" s="150"/>
      <c r="C54" s="151" t="s">
        <v>182</v>
      </c>
      <c r="D54" s="83" t="s">
        <v>143</v>
      </c>
      <c r="E54" s="153">
        <v>48</v>
      </c>
      <c r="F54" s="153"/>
      <c r="G54" s="154">
        <f t="shared" si="0"/>
        <v>0</v>
      </c>
    </row>
    <row r="55" spans="1:7" ht="27.75" customHeight="1">
      <c r="A55" s="82"/>
      <c r="B55" s="82"/>
      <c r="C55" s="81">
        <v>4170</v>
      </c>
      <c r="D55" s="83" t="s">
        <v>113</v>
      </c>
      <c r="E55" s="84">
        <v>13012</v>
      </c>
      <c r="F55" s="84"/>
      <c r="G55" s="154">
        <f t="shared" si="0"/>
        <v>0</v>
      </c>
    </row>
    <row r="56" spans="1:7" ht="27.75" customHeight="1">
      <c r="A56" s="82"/>
      <c r="B56" s="82"/>
      <c r="C56" s="98">
        <v>4210</v>
      </c>
      <c r="D56" s="83" t="s">
        <v>144</v>
      </c>
      <c r="E56" s="84">
        <v>230</v>
      </c>
      <c r="F56" s="84"/>
      <c r="G56" s="154">
        <f t="shared" si="0"/>
        <v>0</v>
      </c>
    </row>
    <row r="57" spans="1:7" s="140" customFormat="1" ht="27.75" customHeight="1">
      <c r="A57" s="111" t="s">
        <v>25</v>
      </c>
      <c r="B57" s="115"/>
      <c r="C57" s="116"/>
      <c r="D57" s="120" t="s">
        <v>258</v>
      </c>
      <c r="E57" s="114">
        <f>E58+E60</f>
        <v>106882</v>
      </c>
      <c r="F57" s="114">
        <f>F58+F60</f>
        <v>36382</v>
      </c>
      <c r="G57" s="121">
        <f t="shared" si="0"/>
        <v>34.039407945210606</v>
      </c>
    </row>
    <row r="58" spans="1:7" s="140" customFormat="1" ht="27.75" customHeight="1">
      <c r="A58" s="82"/>
      <c r="B58" s="82" t="s">
        <v>419</v>
      </c>
      <c r="C58" s="81"/>
      <c r="D58" s="83" t="s">
        <v>420</v>
      </c>
      <c r="E58" s="84">
        <f>E59</f>
        <v>11182</v>
      </c>
      <c r="F58" s="84">
        <f>F59</f>
        <v>11182</v>
      </c>
      <c r="G58" s="99">
        <f>F58/E58%</f>
        <v>100</v>
      </c>
    </row>
    <row r="59" spans="1:7" s="140" customFormat="1" ht="27.75" customHeight="1">
      <c r="A59" s="82"/>
      <c r="B59" s="82"/>
      <c r="C59" s="81">
        <v>3110</v>
      </c>
      <c r="D59" s="83" t="s">
        <v>194</v>
      </c>
      <c r="E59" s="84">
        <v>11182</v>
      </c>
      <c r="F59" s="84">
        <v>11182</v>
      </c>
      <c r="G59" s="99"/>
    </row>
    <row r="60" spans="1:7" ht="27.75" customHeight="1">
      <c r="A60" s="82"/>
      <c r="B60" s="82" t="s">
        <v>345</v>
      </c>
      <c r="C60" s="81"/>
      <c r="D60" s="83" t="s">
        <v>272</v>
      </c>
      <c r="E60" s="84">
        <f>E61</f>
        <v>95700</v>
      </c>
      <c r="F60" s="84">
        <f>F61</f>
        <v>25200</v>
      </c>
      <c r="G60" s="154">
        <f t="shared" si="0"/>
        <v>26.33228840125392</v>
      </c>
    </row>
    <row r="61" spans="1:7" ht="27.75" customHeight="1">
      <c r="A61" s="82"/>
      <c r="B61" s="82"/>
      <c r="C61" s="81">
        <v>3110</v>
      </c>
      <c r="D61" s="83" t="s">
        <v>194</v>
      </c>
      <c r="E61" s="84">
        <v>95700</v>
      </c>
      <c r="F61" s="84">
        <v>25200</v>
      </c>
      <c r="G61" s="154"/>
    </row>
    <row r="62" spans="1:7" s="140" customFormat="1" ht="27.75" customHeight="1">
      <c r="A62" s="111" t="s">
        <v>321</v>
      </c>
      <c r="B62" s="111"/>
      <c r="C62" s="119"/>
      <c r="D62" s="120" t="s">
        <v>323</v>
      </c>
      <c r="E62" s="114">
        <f>E63</f>
        <v>1179000</v>
      </c>
      <c r="F62" s="114">
        <f>F63</f>
        <v>641234.71</v>
      </c>
      <c r="G62" s="121">
        <f>F62/E62%</f>
        <v>54.38801611535199</v>
      </c>
    </row>
    <row r="63" spans="1:7" ht="27.75" customHeight="1">
      <c r="A63" s="82"/>
      <c r="B63" s="82" t="s">
        <v>322</v>
      </c>
      <c r="C63" s="81"/>
      <c r="D63" s="83" t="s">
        <v>37</v>
      </c>
      <c r="E63" s="84">
        <f>E64+E65+E66+E67</f>
        <v>1179000</v>
      </c>
      <c r="F63" s="84">
        <f>F64+F65+F66+F67</f>
        <v>641234.71</v>
      </c>
      <c r="G63" s="154"/>
    </row>
    <row r="64" spans="1:7" ht="27.75" customHeight="1">
      <c r="A64" s="82"/>
      <c r="B64" s="82"/>
      <c r="C64" s="81">
        <v>3110</v>
      </c>
      <c r="D64" s="83" t="s">
        <v>194</v>
      </c>
      <c r="E64" s="84">
        <v>1167390</v>
      </c>
      <c r="F64" s="84">
        <v>637644.71</v>
      </c>
      <c r="G64" s="154"/>
    </row>
    <row r="65" spans="1:7" ht="27.75" customHeight="1">
      <c r="A65" s="82"/>
      <c r="B65" s="82"/>
      <c r="C65" s="82" t="s">
        <v>151</v>
      </c>
      <c r="D65" s="83" t="s">
        <v>142</v>
      </c>
      <c r="E65" s="84">
        <v>9000</v>
      </c>
      <c r="F65" s="84">
        <v>3000</v>
      </c>
      <c r="G65" s="154"/>
    </row>
    <row r="66" spans="1:7" ht="27.75" customHeight="1">
      <c r="A66" s="82"/>
      <c r="B66" s="82"/>
      <c r="C66" s="89" t="s">
        <v>182</v>
      </c>
      <c r="D66" s="83" t="s">
        <v>143</v>
      </c>
      <c r="E66" s="84">
        <v>1771</v>
      </c>
      <c r="F66" s="84">
        <v>590</v>
      </c>
      <c r="G66" s="154"/>
    </row>
    <row r="67" spans="1:7" ht="27.75" customHeight="1">
      <c r="A67" s="82"/>
      <c r="B67" s="82"/>
      <c r="C67" s="81">
        <v>4300</v>
      </c>
      <c r="D67" s="83" t="s">
        <v>144</v>
      </c>
      <c r="E67" s="84">
        <v>839</v>
      </c>
      <c r="F67" s="84"/>
      <c r="G67" s="154"/>
    </row>
    <row r="68" spans="1:7" ht="27.75" customHeight="1">
      <c r="A68" s="302" t="s">
        <v>237</v>
      </c>
      <c r="B68" s="303"/>
      <c r="C68" s="303"/>
      <c r="D68" s="304"/>
      <c r="E68" s="155">
        <f>E5+E9+E13+E18+E28+E33+E37+E43+E48+E52+E57+E62</f>
        <v>10089731</v>
      </c>
      <c r="F68" s="155">
        <f>F5+F9+F13+F18+F28+F33+F37+F43+F48+F52+F57+F62</f>
        <v>4052252.71</v>
      </c>
      <c r="G68" s="154">
        <f>F68/E68%</f>
        <v>40.16214812862702</v>
      </c>
    </row>
  </sheetData>
  <sheetProtection/>
  <mergeCells count="3">
    <mergeCell ref="F1:G1"/>
    <mergeCell ref="A2:G2"/>
    <mergeCell ref="A68:D68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5" r:id="rId1"/>
  <headerFooter alignWithMargins="0"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L352"/>
  <sheetViews>
    <sheetView tabSelected="1" zoomScale="60" zoomScaleNormal="60" zoomScalePageLayoutView="0" workbookViewId="0" topLeftCell="A1">
      <selection activeCell="I11" sqref="I11"/>
    </sheetView>
  </sheetViews>
  <sheetFormatPr defaultColWidth="9.00390625" defaultRowHeight="12.75"/>
  <cols>
    <col min="1" max="1" width="5.375" style="128" bestFit="1" customWidth="1"/>
    <col min="2" max="2" width="9.00390625" style="69" bestFit="1" customWidth="1"/>
    <col min="3" max="3" width="11.875" style="69" customWidth="1"/>
    <col min="4" max="4" width="46.75390625" style="69" customWidth="1"/>
    <col min="5" max="5" width="20.625" style="69" bestFit="1" customWidth="1"/>
    <col min="6" max="6" width="18.625" style="129" bestFit="1" customWidth="1"/>
    <col min="7" max="7" width="13.375" style="69" bestFit="1" customWidth="1"/>
    <col min="8" max="16384" width="9.125" style="69" customWidth="1"/>
  </cols>
  <sheetData>
    <row r="1" spans="1:7" s="67" customFormat="1" ht="39" customHeight="1">
      <c r="A1" s="66"/>
      <c r="B1" s="66"/>
      <c r="C1" s="66"/>
      <c r="D1" s="66"/>
      <c r="E1" s="335" t="s">
        <v>378</v>
      </c>
      <c r="F1" s="335"/>
      <c r="G1" s="335"/>
    </row>
    <row r="2" spans="1:12" ht="36.75" customHeight="1" thickBot="1">
      <c r="A2" s="68"/>
      <c r="B2" s="336" t="s">
        <v>442</v>
      </c>
      <c r="C2" s="336"/>
      <c r="D2" s="336"/>
      <c r="E2" s="336"/>
      <c r="F2" s="336"/>
      <c r="G2" s="336"/>
      <c r="L2" s="70"/>
    </row>
    <row r="3" spans="1:7" s="75" customFormat="1" ht="27.75" customHeight="1" thickBot="1">
      <c r="A3" s="71" t="s">
        <v>1</v>
      </c>
      <c r="B3" s="72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4" t="s">
        <v>7</v>
      </c>
    </row>
    <row r="4" spans="1:7" ht="21" customHeight="1">
      <c r="A4" s="76" t="s">
        <v>8</v>
      </c>
      <c r="B4" s="76"/>
      <c r="C4" s="77"/>
      <c r="D4" s="78" t="s">
        <v>9</v>
      </c>
      <c r="E4" s="79">
        <f>E5+E7</f>
        <v>410110</v>
      </c>
      <c r="F4" s="79">
        <f>F5+F7</f>
        <v>79972</v>
      </c>
      <c r="G4" s="80">
        <f>F4/E4%</f>
        <v>19.500134110360634</v>
      </c>
    </row>
    <row r="5" spans="1:7" s="86" customFormat="1" ht="19.5" customHeight="1">
      <c r="A5" s="81"/>
      <c r="B5" s="82" t="s">
        <v>228</v>
      </c>
      <c r="C5" s="81"/>
      <c r="D5" s="83" t="s">
        <v>229</v>
      </c>
      <c r="E5" s="84">
        <f>E6</f>
        <v>280000</v>
      </c>
      <c r="F5" s="84">
        <f>F6</f>
        <v>16700</v>
      </c>
      <c r="G5" s="85">
        <f>F5/E5%</f>
        <v>5.964285714285714</v>
      </c>
    </row>
    <row r="6" spans="1:9" s="86" customFormat="1" ht="59.25" customHeight="1">
      <c r="A6" s="81"/>
      <c r="B6" s="82"/>
      <c r="C6" s="81">
        <v>2830</v>
      </c>
      <c r="D6" s="83" t="s">
        <v>230</v>
      </c>
      <c r="E6" s="84">
        <v>280000</v>
      </c>
      <c r="F6" s="84">
        <v>16700</v>
      </c>
      <c r="G6" s="80"/>
      <c r="I6" s="87"/>
    </row>
    <row r="7" spans="1:7" s="86" customFormat="1" ht="15">
      <c r="A7" s="81"/>
      <c r="B7" s="82" t="s">
        <v>268</v>
      </c>
      <c r="C7" s="81"/>
      <c r="D7" s="83" t="s">
        <v>36</v>
      </c>
      <c r="E7" s="84">
        <f>E8+E9</f>
        <v>130110</v>
      </c>
      <c r="F7" s="84">
        <f>F8+F9</f>
        <v>63272</v>
      </c>
      <c r="G7" s="85">
        <f>F7/E7%</f>
        <v>48.629621089847056</v>
      </c>
    </row>
    <row r="8" spans="1:9" s="86" customFormat="1" ht="15">
      <c r="A8" s="81"/>
      <c r="B8" s="82"/>
      <c r="C8" s="82" t="s">
        <v>151</v>
      </c>
      <c r="D8" s="83" t="s">
        <v>142</v>
      </c>
      <c r="E8" s="84">
        <v>108752</v>
      </c>
      <c r="F8" s="88">
        <v>54373</v>
      </c>
      <c r="G8" s="80"/>
      <c r="I8" s="87"/>
    </row>
    <row r="9" spans="1:9" s="86" customFormat="1" ht="15">
      <c r="A9" s="81"/>
      <c r="B9" s="82"/>
      <c r="C9" s="89" t="s">
        <v>182</v>
      </c>
      <c r="D9" s="83" t="s">
        <v>143</v>
      </c>
      <c r="E9" s="84">
        <v>21358</v>
      </c>
      <c r="F9" s="84">
        <v>8899</v>
      </c>
      <c r="G9" s="80"/>
      <c r="I9" s="87"/>
    </row>
    <row r="10" spans="1:7" s="86" customFormat="1" ht="14.25">
      <c r="A10" s="90" t="s">
        <v>30</v>
      </c>
      <c r="B10" s="90"/>
      <c r="C10" s="91"/>
      <c r="D10" s="92" t="s">
        <v>59</v>
      </c>
      <c r="E10" s="93">
        <f>E11+E13</f>
        <v>105000</v>
      </c>
      <c r="F10" s="93">
        <f>F11+F13</f>
        <v>20303</v>
      </c>
      <c r="G10" s="80">
        <f>F10/E10%</f>
        <v>19.336190476190477</v>
      </c>
    </row>
    <row r="11" spans="1:7" ht="15">
      <c r="A11" s="82"/>
      <c r="B11" s="82" t="s">
        <v>98</v>
      </c>
      <c r="C11" s="81"/>
      <c r="D11" s="83" t="s">
        <v>99</v>
      </c>
      <c r="E11" s="84">
        <f>E12</f>
        <v>44000</v>
      </c>
      <c r="F11" s="84">
        <f>F12</f>
        <v>20303</v>
      </c>
      <c r="G11" s="85">
        <f>F11/E11%</f>
        <v>46.143181818181816</v>
      </c>
    </row>
    <row r="12" spans="1:7" s="86" customFormat="1" ht="15">
      <c r="A12" s="82"/>
      <c r="B12" s="82"/>
      <c r="C12" s="81">
        <v>3030</v>
      </c>
      <c r="D12" s="83" t="s">
        <v>186</v>
      </c>
      <c r="E12" s="84">
        <v>44000</v>
      </c>
      <c r="F12" s="84">
        <v>20303</v>
      </c>
      <c r="G12" s="85"/>
    </row>
    <row r="13" spans="1:7" ht="15">
      <c r="A13" s="81"/>
      <c r="B13" s="82" t="s">
        <v>31</v>
      </c>
      <c r="C13" s="81"/>
      <c r="D13" s="83" t="s">
        <v>32</v>
      </c>
      <c r="E13" s="84">
        <f>E14</f>
        <v>61000</v>
      </c>
      <c r="F13" s="84">
        <f>F14</f>
        <v>0</v>
      </c>
      <c r="G13" s="85">
        <f>F13/E13%</f>
        <v>0</v>
      </c>
    </row>
    <row r="14" spans="1:7" ht="15.75" customHeight="1">
      <c r="A14" s="81"/>
      <c r="B14" s="82"/>
      <c r="C14" s="81" t="s">
        <v>181</v>
      </c>
      <c r="D14" s="83" t="s">
        <v>150</v>
      </c>
      <c r="E14" s="84">
        <v>61000</v>
      </c>
      <c r="F14" s="84"/>
      <c r="G14" s="80"/>
    </row>
    <row r="15" spans="1:7" ht="15.75" customHeight="1">
      <c r="A15" s="90" t="s">
        <v>49</v>
      </c>
      <c r="B15" s="90"/>
      <c r="C15" s="90"/>
      <c r="D15" s="92" t="s">
        <v>60</v>
      </c>
      <c r="E15" s="93">
        <f>E16+E28</f>
        <v>64476142</v>
      </c>
      <c r="F15" s="93">
        <f>F16+F28</f>
        <v>3554750</v>
      </c>
      <c r="G15" s="94">
        <f>F15/E15%</f>
        <v>5.513279625198418</v>
      </c>
    </row>
    <row r="16" spans="1:7" s="86" customFormat="1" ht="21" customHeight="1">
      <c r="A16" s="82"/>
      <c r="B16" s="82" t="s">
        <v>50</v>
      </c>
      <c r="C16" s="82"/>
      <c r="D16" s="83" t="s">
        <v>61</v>
      </c>
      <c r="E16" s="84">
        <f>E17+E18+E19+E20+E21+E22+E23+E24+E25+E27</f>
        <v>64475214</v>
      </c>
      <c r="F16" s="84">
        <f>F17+F18+F19+F20+F21+F22+F23+F24+F25+F27</f>
        <v>3554750</v>
      </c>
      <c r="G16" s="95">
        <f>F16/E16%</f>
        <v>5.513358978537085</v>
      </c>
    </row>
    <row r="17" spans="1:7" s="86" customFormat="1" ht="60">
      <c r="A17" s="82"/>
      <c r="B17" s="82"/>
      <c r="C17" s="82" t="s">
        <v>117</v>
      </c>
      <c r="D17" s="83" t="s">
        <v>183</v>
      </c>
      <c r="E17" s="84">
        <v>542000</v>
      </c>
      <c r="F17" s="84">
        <v>318000</v>
      </c>
      <c r="G17" s="80"/>
    </row>
    <row r="18" spans="1:7" s="86" customFormat="1" ht="31.5" customHeight="1">
      <c r="A18" s="82"/>
      <c r="B18" s="82"/>
      <c r="C18" s="82" t="s">
        <v>187</v>
      </c>
      <c r="D18" s="83" t="s">
        <v>188</v>
      </c>
      <c r="E18" s="84">
        <v>60000</v>
      </c>
      <c r="F18" s="84">
        <v>22421</v>
      </c>
      <c r="G18" s="80"/>
    </row>
    <row r="19" spans="1:7" ht="15">
      <c r="A19" s="82"/>
      <c r="B19" s="82"/>
      <c r="C19" s="82" t="s">
        <v>151</v>
      </c>
      <c r="D19" s="83" t="s">
        <v>142</v>
      </c>
      <c r="E19" s="84">
        <v>2593237</v>
      </c>
      <c r="F19" s="88">
        <v>1071355</v>
      </c>
      <c r="G19" s="80"/>
    </row>
    <row r="20" spans="1:7" s="86" customFormat="1" ht="15">
      <c r="A20" s="82"/>
      <c r="B20" s="82"/>
      <c r="C20" s="82" t="s">
        <v>152</v>
      </c>
      <c r="D20" s="83" t="s">
        <v>153</v>
      </c>
      <c r="E20" s="84">
        <v>137920</v>
      </c>
      <c r="F20" s="84">
        <v>135282</v>
      </c>
      <c r="G20" s="80"/>
    </row>
    <row r="21" spans="1:7" ht="15">
      <c r="A21" s="82"/>
      <c r="B21" s="82"/>
      <c r="C21" s="89" t="s">
        <v>182</v>
      </c>
      <c r="D21" s="83" t="s">
        <v>143</v>
      </c>
      <c r="E21" s="84">
        <v>527832</v>
      </c>
      <c r="F21" s="84">
        <v>209303</v>
      </c>
      <c r="G21" s="80"/>
    </row>
    <row r="22" spans="1:7" ht="15">
      <c r="A22" s="82"/>
      <c r="B22" s="82"/>
      <c r="C22" s="89" t="s">
        <v>112</v>
      </c>
      <c r="D22" s="83" t="s">
        <v>113</v>
      </c>
      <c r="E22" s="84">
        <v>13000</v>
      </c>
      <c r="F22" s="84">
        <v>3340</v>
      </c>
      <c r="G22" s="80"/>
    </row>
    <row r="23" spans="1:7" ht="24.75" customHeight="1">
      <c r="A23" s="82"/>
      <c r="B23" s="82"/>
      <c r="C23" s="89" t="s">
        <v>168</v>
      </c>
      <c r="D23" s="83" t="s">
        <v>150</v>
      </c>
      <c r="E23" s="84">
        <v>24442671</v>
      </c>
      <c r="F23" s="84">
        <v>1058215</v>
      </c>
      <c r="G23" s="80"/>
    </row>
    <row r="24" spans="1:7" ht="35.25" customHeight="1">
      <c r="A24" s="82"/>
      <c r="B24" s="82"/>
      <c r="C24" s="89" t="s">
        <v>171</v>
      </c>
      <c r="D24" s="83" t="s">
        <v>146</v>
      </c>
      <c r="E24" s="84">
        <v>32427430</v>
      </c>
      <c r="F24" s="84">
        <v>736834</v>
      </c>
      <c r="G24" s="80"/>
    </row>
    <row r="25" spans="1:7" ht="45.75" customHeight="1">
      <c r="A25" s="82"/>
      <c r="B25" s="82"/>
      <c r="C25" s="89" t="s">
        <v>220</v>
      </c>
      <c r="D25" s="83" t="s">
        <v>147</v>
      </c>
      <c r="E25" s="84">
        <v>1000000</v>
      </c>
      <c r="F25" s="84">
        <v>0</v>
      </c>
      <c r="G25" s="80"/>
    </row>
    <row r="26" spans="1:7" ht="45.75" customHeight="1">
      <c r="A26" s="82"/>
      <c r="B26" s="82"/>
      <c r="C26" s="89" t="s">
        <v>443</v>
      </c>
      <c r="D26" s="83" t="s">
        <v>146</v>
      </c>
      <c r="E26" s="84">
        <v>15476371</v>
      </c>
      <c r="F26" s="84"/>
      <c r="G26" s="80"/>
    </row>
    <row r="27" spans="1:7" ht="28.5" customHeight="1">
      <c r="A27" s="82"/>
      <c r="B27" s="82"/>
      <c r="C27" s="89" t="s">
        <v>354</v>
      </c>
      <c r="D27" s="83" t="s">
        <v>146</v>
      </c>
      <c r="E27" s="84">
        <v>2731124</v>
      </c>
      <c r="F27" s="84">
        <v>0</v>
      </c>
      <c r="G27" s="80"/>
    </row>
    <row r="28" spans="1:7" s="86" customFormat="1" ht="21" customHeight="1">
      <c r="A28" s="82"/>
      <c r="B28" s="82" t="s">
        <v>269</v>
      </c>
      <c r="C28" s="82"/>
      <c r="D28" s="83" t="s">
        <v>36</v>
      </c>
      <c r="E28" s="84">
        <f>E29+E30</f>
        <v>928</v>
      </c>
      <c r="F28" s="84">
        <f>F29+F30</f>
        <v>0</v>
      </c>
      <c r="G28" s="95">
        <f>F28/E28%</f>
        <v>0</v>
      </c>
    </row>
    <row r="29" spans="1:7" ht="15.75" customHeight="1">
      <c r="A29" s="82"/>
      <c r="B29" s="82"/>
      <c r="C29" s="82" t="s">
        <v>151</v>
      </c>
      <c r="D29" s="83" t="s">
        <v>142</v>
      </c>
      <c r="E29" s="84">
        <v>776</v>
      </c>
      <c r="F29" s="88">
        <v>0</v>
      </c>
      <c r="G29" s="80"/>
    </row>
    <row r="30" spans="1:7" ht="15.75" customHeight="1">
      <c r="A30" s="82"/>
      <c r="B30" s="82"/>
      <c r="C30" s="89" t="s">
        <v>182</v>
      </c>
      <c r="D30" s="83" t="s">
        <v>143</v>
      </c>
      <c r="E30" s="84">
        <v>152</v>
      </c>
      <c r="F30" s="84">
        <v>0</v>
      </c>
      <c r="G30" s="80"/>
    </row>
    <row r="31" spans="1:7" ht="18.75" customHeight="1">
      <c r="A31" s="90" t="s">
        <v>177</v>
      </c>
      <c r="B31" s="90"/>
      <c r="C31" s="90"/>
      <c r="D31" s="92" t="s">
        <v>179</v>
      </c>
      <c r="E31" s="93">
        <f>E32</f>
        <v>32000</v>
      </c>
      <c r="F31" s="93">
        <f>F32</f>
        <v>14400</v>
      </c>
      <c r="G31" s="80">
        <f>F31/E31%</f>
        <v>45</v>
      </c>
    </row>
    <row r="32" spans="1:7" ht="39" customHeight="1">
      <c r="A32" s="82"/>
      <c r="B32" s="82" t="s">
        <v>178</v>
      </c>
      <c r="C32" s="82"/>
      <c r="D32" s="83" t="s">
        <v>180</v>
      </c>
      <c r="E32" s="84">
        <f>E33+E34</f>
        <v>32000</v>
      </c>
      <c r="F32" s="84">
        <f>F33+F34</f>
        <v>14400</v>
      </c>
      <c r="G32" s="95">
        <f>F32/E32%</f>
        <v>45</v>
      </c>
    </row>
    <row r="33" spans="1:7" ht="75.75" customHeight="1">
      <c r="A33" s="82"/>
      <c r="B33" s="82"/>
      <c r="C33" s="82" t="s">
        <v>238</v>
      </c>
      <c r="D33" s="83" t="s">
        <v>295</v>
      </c>
      <c r="E33" s="84">
        <v>10000</v>
      </c>
      <c r="F33" s="84">
        <v>10000</v>
      </c>
      <c r="G33" s="85"/>
    </row>
    <row r="34" spans="1:7" ht="18.75" customHeight="1">
      <c r="A34" s="82"/>
      <c r="B34" s="82"/>
      <c r="C34" s="82" t="s">
        <v>352</v>
      </c>
      <c r="D34" s="83" t="s">
        <v>144</v>
      </c>
      <c r="E34" s="84">
        <v>22000</v>
      </c>
      <c r="F34" s="84">
        <v>4400</v>
      </c>
      <c r="G34" s="80"/>
    </row>
    <row r="35" spans="1:7" ht="15">
      <c r="A35" s="96" t="s">
        <v>10</v>
      </c>
      <c r="B35" s="96"/>
      <c r="C35" s="91"/>
      <c r="D35" s="92" t="s">
        <v>12</v>
      </c>
      <c r="E35" s="93">
        <f>E36</f>
        <v>536430</v>
      </c>
      <c r="F35" s="93">
        <f>F36</f>
        <v>237609</v>
      </c>
      <c r="G35" s="94">
        <f>F35/E35%</f>
        <v>44.29450254460041</v>
      </c>
    </row>
    <row r="36" spans="1:7" ht="15">
      <c r="A36" s="97"/>
      <c r="B36" s="82" t="s">
        <v>11</v>
      </c>
      <c r="C36" s="81"/>
      <c r="D36" s="83" t="s">
        <v>13</v>
      </c>
      <c r="E36" s="84">
        <f>E37+E38+E39</f>
        <v>536430</v>
      </c>
      <c r="F36" s="84">
        <f>F37+F38+F39</f>
        <v>237609</v>
      </c>
      <c r="G36" s="95">
        <f>F36/E36%</f>
        <v>44.29450254460041</v>
      </c>
    </row>
    <row r="37" spans="1:7" ht="15.75" customHeight="1">
      <c r="A37" s="82"/>
      <c r="B37" s="82"/>
      <c r="C37" s="82" t="s">
        <v>151</v>
      </c>
      <c r="D37" s="83" t="s">
        <v>142</v>
      </c>
      <c r="E37" s="84">
        <v>175751</v>
      </c>
      <c r="F37" s="88">
        <v>87874</v>
      </c>
      <c r="G37" s="80"/>
    </row>
    <row r="38" spans="1:7" ht="15.75" customHeight="1">
      <c r="A38" s="82"/>
      <c r="B38" s="82"/>
      <c r="C38" s="89" t="s">
        <v>182</v>
      </c>
      <c r="D38" s="83" t="s">
        <v>143</v>
      </c>
      <c r="E38" s="84">
        <v>34518</v>
      </c>
      <c r="F38" s="84">
        <v>14382</v>
      </c>
      <c r="G38" s="80"/>
    </row>
    <row r="39" spans="1:7" ht="19.5" customHeight="1">
      <c r="A39" s="97"/>
      <c r="B39" s="82"/>
      <c r="C39" s="98" t="s">
        <v>293</v>
      </c>
      <c r="D39" s="83" t="s">
        <v>144</v>
      </c>
      <c r="E39" s="84">
        <v>326161</v>
      </c>
      <c r="F39" s="84">
        <v>135353</v>
      </c>
      <c r="G39" s="99"/>
    </row>
    <row r="40" spans="1:7" ht="15">
      <c r="A40" s="90" t="s">
        <v>14</v>
      </c>
      <c r="B40" s="90"/>
      <c r="C40" s="91"/>
      <c r="D40" s="100" t="s">
        <v>15</v>
      </c>
      <c r="E40" s="93">
        <f>E41+E51</f>
        <v>10206641</v>
      </c>
      <c r="F40" s="93">
        <f>F41+F51</f>
        <v>3179754.73</v>
      </c>
      <c r="G40" s="101">
        <f>F40/E40%</f>
        <v>31.153782424599825</v>
      </c>
    </row>
    <row r="41" spans="1:7" ht="15">
      <c r="A41" s="82"/>
      <c r="B41" s="82" t="s">
        <v>111</v>
      </c>
      <c r="C41" s="81"/>
      <c r="D41" s="83" t="s">
        <v>292</v>
      </c>
      <c r="E41" s="84">
        <f>E42+E43+E44+E45+E46+E47+E48+E49+E50</f>
        <v>9290262</v>
      </c>
      <c r="F41" s="84">
        <f>F42+F43+F44+F45+F46+F47+F48+F49+F50</f>
        <v>2753540.73</v>
      </c>
      <c r="G41" s="102">
        <f>F41/E41%</f>
        <v>29.63899973972747</v>
      </c>
    </row>
    <row r="42" spans="1:7" ht="36" customHeight="1">
      <c r="A42" s="82"/>
      <c r="B42" s="82"/>
      <c r="C42" s="81">
        <v>3020</v>
      </c>
      <c r="D42" s="83" t="s">
        <v>188</v>
      </c>
      <c r="E42" s="84">
        <v>13000</v>
      </c>
      <c r="F42" s="84">
        <v>3243</v>
      </c>
      <c r="G42" s="99"/>
    </row>
    <row r="43" spans="1:7" ht="32.25" customHeight="1">
      <c r="A43" s="82"/>
      <c r="B43" s="82"/>
      <c r="C43" s="82" t="s">
        <v>151</v>
      </c>
      <c r="D43" s="83" t="s">
        <v>142</v>
      </c>
      <c r="E43" s="84">
        <v>3480000</v>
      </c>
      <c r="F43" s="84">
        <v>1607688</v>
      </c>
      <c r="G43" s="99"/>
    </row>
    <row r="44" spans="1:7" ht="32.25" customHeight="1">
      <c r="A44" s="82"/>
      <c r="B44" s="82"/>
      <c r="C44" s="82" t="s">
        <v>152</v>
      </c>
      <c r="D44" s="83" t="s">
        <v>153</v>
      </c>
      <c r="E44" s="84">
        <v>246000</v>
      </c>
      <c r="F44" s="84">
        <v>234823</v>
      </c>
      <c r="G44" s="99"/>
    </row>
    <row r="45" spans="1:7" s="86" customFormat="1" ht="24.75" customHeight="1">
      <c r="A45" s="82"/>
      <c r="B45" s="82"/>
      <c r="C45" s="89" t="s">
        <v>182</v>
      </c>
      <c r="D45" s="83" t="s">
        <v>143</v>
      </c>
      <c r="E45" s="84">
        <v>704500</v>
      </c>
      <c r="F45" s="103">
        <v>335092</v>
      </c>
      <c r="G45" s="104"/>
    </row>
    <row r="46" spans="1:7" ht="28.5" customHeight="1">
      <c r="A46" s="82"/>
      <c r="B46" s="82"/>
      <c r="C46" s="81">
        <v>4170</v>
      </c>
      <c r="D46" s="83" t="s">
        <v>113</v>
      </c>
      <c r="E46" s="84">
        <v>89000</v>
      </c>
      <c r="F46" s="84">
        <v>22969</v>
      </c>
      <c r="G46" s="99"/>
    </row>
    <row r="47" spans="1:7" s="86" customFormat="1" ht="34.5" customHeight="1">
      <c r="A47" s="82"/>
      <c r="B47" s="82"/>
      <c r="C47" s="98" t="s">
        <v>263</v>
      </c>
      <c r="D47" s="83" t="s">
        <v>144</v>
      </c>
      <c r="E47" s="84">
        <v>1188400</v>
      </c>
      <c r="F47" s="84">
        <v>487556</v>
      </c>
      <c r="G47" s="99"/>
    </row>
    <row r="48" spans="1:7" s="86" customFormat="1" ht="29.25" customHeight="1">
      <c r="A48" s="82"/>
      <c r="B48" s="82"/>
      <c r="C48" s="89" t="s">
        <v>353</v>
      </c>
      <c r="D48" s="83" t="s">
        <v>146</v>
      </c>
      <c r="E48" s="84">
        <v>2952490</v>
      </c>
      <c r="F48" s="84">
        <v>28097.73</v>
      </c>
      <c r="G48" s="99"/>
    </row>
    <row r="49" spans="1:7" s="86" customFormat="1" ht="30.75" customHeight="1">
      <c r="A49" s="82"/>
      <c r="B49" s="82"/>
      <c r="C49" s="89" t="s">
        <v>354</v>
      </c>
      <c r="D49" s="83" t="s">
        <v>146</v>
      </c>
      <c r="E49" s="84">
        <v>531872</v>
      </c>
      <c r="F49" s="84">
        <v>4958</v>
      </c>
      <c r="G49" s="99"/>
    </row>
    <row r="50" spans="1:7" ht="30">
      <c r="A50" s="82"/>
      <c r="B50" s="82"/>
      <c r="C50" s="81">
        <v>6060</v>
      </c>
      <c r="D50" s="83" t="s">
        <v>147</v>
      </c>
      <c r="E50" s="84">
        <v>85000</v>
      </c>
      <c r="F50" s="84">
        <v>29114</v>
      </c>
      <c r="G50" s="99"/>
    </row>
    <row r="51" spans="1:7" ht="24" customHeight="1">
      <c r="A51" s="82"/>
      <c r="B51" s="82" t="s">
        <v>16</v>
      </c>
      <c r="C51" s="81"/>
      <c r="D51" s="105" t="s">
        <v>17</v>
      </c>
      <c r="E51" s="84">
        <f>E52+E53+E54+E55+E56+E57+E58</f>
        <v>916379</v>
      </c>
      <c r="F51" s="84">
        <f>F52+F53+F54+F55+F56+F57+F58</f>
        <v>426214</v>
      </c>
      <c r="G51" s="106">
        <f>F51/E51%</f>
        <v>46.51066862073443</v>
      </c>
    </row>
    <row r="52" spans="1:7" ht="32.25" customHeight="1">
      <c r="A52" s="82"/>
      <c r="B52" s="82"/>
      <c r="C52" s="81">
        <v>3020</v>
      </c>
      <c r="D52" s="83" t="s">
        <v>188</v>
      </c>
      <c r="E52" s="84">
        <v>1500</v>
      </c>
      <c r="F52" s="84"/>
      <c r="G52" s="99"/>
    </row>
    <row r="53" spans="1:7" ht="27" customHeight="1">
      <c r="A53" s="82"/>
      <c r="B53" s="82"/>
      <c r="C53" s="89" t="s">
        <v>151</v>
      </c>
      <c r="D53" s="83" t="s">
        <v>142</v>
      </c>
      <c r="E53" s="84">
        <v>83728</v>
      </c>
      <c r="F53" s="84">
        <v>39864</v>
      </c>
      <c r="G53" s="99"/>
    </row>
    <row r="54" spans="1:7" ht="30.75" customHeight="1">
      <c r="A54" s="82"/>
      <c r="B54" s="82"/>
      <c r="C54" s="89" t="s">
        <v>294</v>
      </c>
      <c r="D54" s="83" t="s">
        <v>384</v>
      </c>
      <c r="E54" s="84">
        <v>495600</v>
      </c>
      <c r="F54" s="84">
        <v>220854</v>
      </c>
      <c r="G54" s="99"/>
    </row>
    <row r="55" spans="1:7" ht="30.75" customHeight="1">
      <c r="A55" s="82"/>
      <c r="B55" s="82"/>
      <c r="C55" s="89" t="s">
        <v>152</v>
      </c>
      <c r="D55" s="83" t="s">
        <v>153</v>
      </c>
      <c r="E55" s="84">
        <v>43961</v>
      </c>
      <c r="F55" s="84">
        <v>43434</v>
      </c>
      <c r="G55" s="99"/>
    </row>
    <row r="56" spans="1:7" ht="24" customHeight="1">
      <c r="A56" s="82"/>
      <c r="B56" s="82"/>
      <c r="C56" s="89" t="s">
        <v>182</v>
      </c>
      <c r="D56" s="83" t="s">
        <v>143</v>
      </c>
      <c r="E56" s="84">
        <v>113790</v>
      </c>
      <c r="F56" s="84">
        <v>53685</v>
      </c>
      <c r="G56" s="99"/>
    </row>
    <row r="57" spans="1:7" ht="26.25" customHeight="1">
      <c r="A57" s="82"/>
      <c r="B57" s="82"/>
      <c r="C57" s="98" t="s">
        <v>168</v>
      </c>
      <c r="D57" s="105" t="s">
        <v>144</v>
      </c>
      <c r="E57" s="84">
        <v>128500</v>
      </c>
      <c r="F57" s="84">
        <v>68377</v>
      </c>
      <c r="G57" s="99"/>
    </row>
    <row r="58" spans="1:7" ht="37.5" customHeight="1">
      <c r="A58" s="82"/>
      <c r="B58" s="82"/>
      <c r="C58" s="98">
        <v>6060</v>
      </c>
      <c r="D58" s="83" t="s">
        <v>147</v>
      </c>
      <c r="E58" s="84">
        <v>49300</v>
      </c>
      <c r="F58" s="84"/>
      <c r="G58" s="99"/>
    </row>
    <row r="59" spans="1:7" ht="37.5" customHeight="1">
      <c r="A59" s="90" t="s">
        <v>18</v>
      </c>
      <c r="B59" s="90"/>
      <c r="C59" s="91"/>
      <c r="D59" s="92" t="s">
        <v>19</v>
      </c>
      <c r="E59" s="93">
        <f>E60+E65+E80+E84+E90+E97</f>
        <v>32400055</v>
      </c>
      <c r="F59" s="93">
        <f>F60+F65+F80+F84+F90+F97</f>
        <v>11065887</v>
      </c>
      <c r="G59" s="101">
        <f>F59/E59%</f>
        <v>34.15391424489866</v>
      </c>
    </row>
    <row r="60" spans="1:7" s="86" customFormat="1" ht="15">
      <c r="A60" s="82"/>
      <c r="B60" s="82" t="s">
        <v>69</v>
      </c>
      <c r="C60" s="81"/>
      <c r="D60" s="105" t="s">
        <v>70</v>
      </c>
      <c r="E60" s="84">
        <f>E61+E62+E63+E64</f>
        <v>849500</v>
      </c>
      <c r="F60" s="84">
        <f>F61+F62+F63+F64</f>
        <v>406939</v>
      </c>
      <c r="G60" s="102">
        <f>F60/E60%</f>
        <v>47.90335491465568</v>
      </c>
    </row>
    <row r="61" spans="1:7" s="86" customFormat="1" ht="15">
      <c r="A61" s="82"/>
      <c r="B61" s="82"/>
      <c r="C61" s="81">
        <v>3030</v>
      </c>
      <c r="D61" s="83" t="s">
        <v>189</v>
      </c>
      <c r="E61" s="84">
        <v>727900</v>
      </c>
      <c r="F61" s="84">
        <v>346812</v>
      </c>
      <c r="G61" s="102"/>
    </row>
    <row r="62" spans="1:7" s="86" customFormat="1" ht="15">
      <c r="A62" s="82"/>
      <c r="B62" s="82"/>
      <c r="C62" s="81">
        <v>4170</v>
      </c>
      <c r="D62" s="83" t="s">
        <v>113</v>
      </c>
      <c r="E62" s="84">
        <v>2000</v>
      </c>
      <c r="F62" s="84"/>
      <c r="G62" s="102"/>
    </row>
    <row r="63" spans="1:7" ht="28.5" customHeight="1">
      <c r="A63" s="82"/>
      <c r="B63" s="82"/>
      <c r="C63" s="98" t="s">
        <v>168</v>
      </c>
      <c r="D63" s="105" t="s">
        <v>144</v>
      </c>
      <c r="E63" s="84">
        <v>100600</v>
      </c>
      <c r="F63" s="84">
        <v>41527</v>
      </c>
      <c r="G63" s="102"/>
    </row>
    <row r="64" spans="1:7" ht="28.5" customHeight="1">
      <c r="A64" s="82"/>
      <c r="B64" s="82"/>
      <c r="C64" s="98">
        <v>6050</v>
      </c>
      <c r="D64" s="83" t="s">
        <v>146</v>
      </c>
      <c r="E64" s="84">
        <v>19000</v>
      </c>
      <c r="F64" s="84">
        <v>18600</v>
      </c>
      <c r="G64" s="102"/>
    </row>
    <row r="65" spans="1:8" ht="21.75" customHeight="1">
      <c r="A65" s="82"/>
      <c r="B65" s="82" t="s">
        <v>52</v>
      </c>
      <c r="C65" s="81"/>
      <c r="D65" s="105" t="s">
        <v>62</v>
      </c>
      <c r="E65" s="84">
        <f>E66+E67+E68+E69+E70+E71+E72+E73+E74+E75+E76+E77+E78+E79</f>
        <v>27281669</v>
      </c>
      <c r="F65" s="84">
        <f>F66+F67+F68+F69+F70+F71+F72+F73+F74+F75+F76+F77+F78+F79</f>
        <v>9191341</v>
      </c>
      <c r="G65" s="102">
        <f>F65/E65%</f>
        <v>33.690537774650075</v>
      </c>
      <c r="H65" s="107"/>
    </row>
    <row r="66" spans="1:8" ht="73.5" customHeight="1">
      <c r="A66" s="82"/>
      <c r="B66" s="82"/>
      <c r="C66" s="81">
        <v>2360</v>
      </c>
      <c r="D66" s="108" t="s">
        <v>385</v>
      </c>
      <c r="E66" s="84">
        <v>80000</v>
      </c>
      <c r="F66" s="84">
        <v>47702</v>
      </c>
      <c r="G66" s="102"/>
      <c r="H66" s="107"/>
    </row>
    <row r="67" spans="1:7" ht="33" customHeight="1">
      <c r="A67" s="82"/>
      <c r="B67" s="82"/>
      <c r="C67" s="81">
        <v>3020</v>
      </c>
      <c r="D67" s="83" t="s">
        <v>188</v>
      </c>
      <c r="E67" s="84">
        <v>17000</v>
      </c>
      <c r="F67" s="84">
        <v>7853</v>
      </c>
      <c r="G67" s="99"/>
    </row>
    <row r="68" spans="1:7" ht="15">
      <c r="A68" s="82"/>
      <c r="B68" s="82"/>
      <c r="C68" s="81">
        <v>3030</v>
      </c>
      <c r="D68" s="83" t="s">
        <v>186</v>
      </c>
      <c r="E68" s="84">
        <v>1200</v>
      </c>
      <c r="F68" s="84">
        <v>240</v>
      </c>
      <c r="G68" s="99"/>
    </row>
    <row r="69" spans="1:7" ht="24" customHeight="1">
      <c r="A69" s="82"/>
      <c r="B69" s="82"/>
      <c r="C69" s="81">
        <v>3050</v>
      </c>
      <c r="D69" s="83" t="s">
        <v>190</v>
      </c>
      <c r="E69" s="84">
        <v>25176</v>
      </c>
      <c r="F69" s="84">
        <v>8178</v>
      </c>
      <c r="G69" s="99"/>
    </row>
    <row r="70" spans="1:7" ht="15">
      <c r="A70" s="82"/>
      <c r="B70" s="82"/>
      <c r="C70" s="89" t="s">
        <v>151</v>
      </c>
      <c r="D70" s="83" t="s">
        <v>142</v>
      </c>
      <c r="E70" s="84">
        <v>10115525</v>
      </c>
      <c r="F70" s="84">
        <v>4497862</v>
      </c>
      <c r="G70" s="99"/>
    </row>
    <row r="71" spans="1:7" ht="15">
      <c r="A71" s="82"/>
      <c r="B71" s="82"/>
      <c r="C71" s="89" t="s">
        <v>152</v>
      </c>
      <c r="D71" s="83" t="s">
        <v>153</v>
      </c>
      <c r="E71" s="84">
        <v>672766</v>
      </c>
      <c r="F71" s="84">
        <v>659366</v>
      </c>
      <c r="G71" s="99"/>
    </row>
    <row r="72" spans="1:7" ht="18.75" customHeight="1">
      <c r="A72" s="97"/>
      <c r="B72" s="97"/>
      <c r="C72" s="109" t="s">
        <v>182</v>
      </c>
      <c r="D72" s="83" t="s">
        <v>143</v>
      </c>
      <c r="E72" s="84">
        <v>2027650</v>
      </c>
      <c r="F72" s="84">
        <v>890336</v>
      </c>
      <c r="G72" s="99"/>
    </row>
    <row r="73" spans="1:7" ht="15">
      <c r="A73" s="82"/>
      <c r="B73" s="82"/>
      <c r="C73" s="81">
        <v>4170</v>
      </c>
      <c r="D73" s="83" t="s">
        <v>113</v>
      </c>
      <c r="E73" s="84">
        <v>51000</v>
      </c>
      <c r="F73" s="84">
        <v>3043</v>
      </c>
      <c r="G73" s="99"/>
    </row>
    <row r="74" spans="1:7" ht="30">
      <c r="A74" s="82"/>
      <c r="B74" s="82"/>
      <c r="C74" s="98" t="s">
        <v>264</v>
      </c>
      <c r="D74" s="105" t="s">
        <v>144</v>
      </c>
      <c r="E74" s="84">
        <v>3388915</v>
      </c>
      <c r="F74" s="84">
        <v>1412530</v>
      </c>
      <c r="G74" s="99"/>
    </row>
    <row r="75" spans="1:7" ht="30" customHeight="1">
      <c r="A75" s="82"/>
      <c r="B75" s="82"/>
      <c r="C75" s="98">
        <v>6050</v>
      </c>
      <c r="D75" s="83" t="s">
        <v>146</v>
      </c>
      <c r="E75" s="84">
        <v>1018000</v>
      </c>
      <c r="F75" s="84">
        <v>1000000</v>
      </c>
      <c r="G75" s="99"/>
    </row>
    <row r="76" spans="1:7" ht="30" customHeight="1">
      <c r="A76" s="82"/>
      <c r="B76" s="82"/>
      <c r="C76" s="89" t="s">
        <v>443</v>
      </c>
      <c r="D76" s="83" t="s">
        <v>146</v>
      </c>
      <c r="E76" s="84">
        <v>3261569</v>
      </c>
      <c r="F76" s="84">
        <v>32167</v>
      </c>
      <c r="G76" s="99"/>
    </row>
    <row r="77" spans="1:7" ht="30" customHeight="1">
      <c r="A77" s="82"/>
      <c r="B77" s="82"/>
      <c r="C77" s="89" t="s">
        <v>354</v>
      </c>
      <c r="D77" s="83" t="s">
        <v>146</v>
      </c>
      <c r="E77" s="84">
        <v>575571</v>
      </c>
      <c r="F77" s="84">
        <v>5677</v>
      </c>
      <c r="G77" s="99"/>
    </row>
    <row r="78" spans="1:7" ht="56.25" customHeight="1">
      <c r="A78" s="82"/>
      <c r="B78" s="82"/>
      <c r="C78" s="81">
        <v>6060</v>
      </c>
      <c r="D78" s="83" t="s">
        <v>147</v>
      </c>
      <c r="E78" s="84">
        <v>219500</v>
      </c>
      <c r="F78" s="84"/>
      <c r="G78" s="99"/>
    </row>
    <row r="79" spans="1:7" ht="72.75" customHeight="1">
      <c r="A79" s="82"/>
      <c r="B79" s="82"/>
      <c r="C79" s="81">
        <v>6617</v>
      </c>
      <c r="D79" s="83" t="s">
        <v>355</v>
      </c>
      <c r="E79" s="84">
        <v>5827797</v>
      </c>
      <c r="F79" s="84">
        <v>626387</v>
      </c>
      <c r="G79" s="99"/>
    </row>
    <row r="80" spans="1:7" s="86" customFormat="1" ht="15">
      <c r="A80" s="82"/>
      <c r="B80" s="82" t="s">
        <v>20</v>
      </c>
      <c r="C80" s="81"/>
      <c r="D80" s="105" t="s">
        <v>21</v>
      </c>
      <c r="E80" s="84">
        <f>E81+E82+E83</f>
        <v>39000</v>
      </c>
      <c r="F80" s="84">
        <f>F81+F82+F83</f>
        <v>32221</v>
      </c>
      <c r="G80" s="110">
        <f>F80/E80%</f>
        <v>82.61794871794872</v>
      </c>
    </row>
    <row r="81" spans="1:7" ht="24" customHeight="1">
      <c r="A81" s="82"/>
      <c r="B81" s="82"/>
      <c r="C81" s="89" t="s">
        <v>182</v>
      </c>
      <c r="D81" s="83" t="s">
        <v>143</v>
      </c>
      <c r="E81" s="84">
        <v>3200</v>
      </c>
      <c r="F81" s="84">
        <v>3069</v>
      </c>
      <c r="G81" s="99"/>
    </row>
    <row r="82" spans="1:7" ht="30.75" customHeight="1">
      <c r="A82" s="82"/>
      <c r="B82" s="82"/>
      <c r="C82" s="81">
        <v>4170</v>
      </c>
      <c r="D82" s="83" t="s">
        <v>113</v>
      </c>
      <c r="E82" s="84">
        <v>21500</v>
      </c>
      <c r="F82" s="84">
        <v>21160</v>
      </c>
      <c r="G82" s="99"/>
    </row>
    <row r="83" spans="1:7" ht="20.25" customHeight="1">
      <c r="A83" s="82"/>
      <c r="B83" s="82"/>
      <c r="C83" s="98" t="s">
        <v>181</v>
      </c>
      <c r="D83" s="105" t="s">
        <v>144</v>
      </c>
      <c r="E83" s="84">
        <v>14300</v>
      </c>
      <c r="F83" s="84">
        <v>7992</v>
      </c>
      <c r="G83" s="99"/>
    </row>
    <row r="84" spans="1:7" ht="30" customHeight="1">
      <c r="A84" s="82"/>
      <c r="B84" s="82" t="s">
        <v>166</v>
      </c>
      <c r="C84" s="98"/>
      <c r="D84" s="83" t="s">
        <v>167</v>
      </c>
      <c r="E84" s="84">
        <f>E85+E86+E87+E88+E89</f>
        <v>488750</v>
      </c>
      <c r="F84" s="84">
        <f>F85+F86+F87+F88+F89</f>
        <v>120016</v>
      </c>
      <c r="G84" s="102">
        <f>F84/E84%</f>
        <v>24.555703324808185</v>
      </c>
    </row>
    <row r="85" spans="1:7" ht="30" customHeight="1">
      <c r="A85" s="82"/>
      <c r="B85" s="82"/>
      <c r="C85" s="98">
        <v>3040</v>
      </c>
      <c r="D85" s="83" t="s">
        <v>356</v>
      </c>
      <c r="E85" s="84">
        <v>30000</v>
      </c>
      <c r="F85" s="84"/>
      <c r="G85" s="102"/>
    </row>
    <row r="86" spans="1:7" ht="30" customHeight="1">
      <c r="A86" s="82"/>
      <c r="B86" s="82"/>
      <c r="C86" s="98">
        <v>4090</v>
      </c>
      <c r="D86" s="83" t="s">
        <v>357</v>
      </c>
      <c r="E86" s="84">
        <v>2250</v>
      </c>
      <c r="F86" s="84">
        <v>810</v>
      </c>
      <c r="G86" s="102"/>
    </row>
    <row r="87" spans="1:7" ht="30" customHeight="1">
      <c r="A87" s="82"/>
      <c r="B87" s="82"/>
      <c r="C87" s="89" t="s">
        <v>182</v>
      </c>
      <c r="D87" s="83" t="s">
        <v>143</v>
      </c>
      <c r="E87" s="84">
        <v>800</v>
      </c>
      <c r="F87" s="84"/>
      <c r="G87" s="102"/>
    </row>
    <row r="88" spans="1:7" ht="30" customHeight="1">
      <c r="A88" s="82"/>
      <c r="B88" s="82"/>
      <c r="C88" s="98">
        <v>4170</v>
      </c>
      <c r="D88" s="83" t="s">
        <v>113</v>
      </c>
      <c r="E88" s="84">
        <v>16000</v>
      </c>
      <c r="F88" s="84">
        <v>2397</v>
      </c>
      <c r="G88" s="99"/>
    </row>
    <row r="89" spans="1:7" ht="30">
      <c r="A89" s="82"/>
      <c r="B89" s="82"/>
      <c r="C89" s="98" t="s">
        <v>386</v>
      </c>
      <c r="D89" s="105" t="s">
        <v>144</v>
      </c>
      <c r="E89" s="84">
        <v>439700</v>
      </c>
      <c r="F89" s="84">
        <v>116809</v>
      </c>
      <c r="G89" s="99"/>
    </row>
    <row r="90" spans="1:7" ht="15">
      <c r="A90" s="82"/>
      <c r="B90" s="82" t="s">
        <v>404</v>
      </c>
      <c r="C90" s="98"/>
      <c r="D90" s="83" t="s">
        <v>405</v>
      </c>
      <c r="E90" s="84">
        <f>E91+E92+E93+E94+E95+E96</f>
        <v>1690970</v>
      </c>
      <c r="F90" s="84">
        <f>F91+F92+F93+F94+F95+F96</f>
        <v>464297</v>
      </c>
      <c r="G90" s="102">
        <f>F90/E90%</f>
        <v>27.45743567301608</v>
      </c>
    </row>
    <row r="91" spans="1:7" ht="15">
      <c r="A91" s="82"/>
      <c r="B91" s="82"/>
      <c r="C91" s="98">
        <v>3020</v>
      </c>
      <c r="D91" s="83" t="s">
        <v>188</v>
      </c>
      <c r="E91" s="84">
        <v>2000</v>
      </c>
      <c r="F91" s="84"/>
      <c r="G91" s="99"/>
    </row>
    <row r="92" spans="1:7" ht="15">
      <c r="A92" s="82"/>
      <c r="B92" s="82"/>
      <c r="C92" s="89" t="s">
        <v>151</v>
      </c>
      <c r="D92" s="83" t="s">
        <v>142</v>
      </c>
      <c r="E92" s="84">
        <v>941025</v>
      </c>
      <c r="F92" s="84">
        <v>283012</v>
      </c>
      <c r="G92" s="99"/>
    </row>
    <row r="93" spans="1:7" ht="15">
      <c r="A93" s="82"/>
      <c r="B93" s="82"/>
      <c r="C93" s="89" t="s">
        <v>182</v>
      </c>
      <c r="D93" s="83" t="s">
        <v>143</v>
      </c>
      <c r="E93" s="84">
        <v>190445</v>
      </c>
      <c r="F93" s="84">
        <v>52338</v>
      </c>
      <c r="G93" s="99"/>
    </row>
    <row r="94" spans="1:7" ht="15">
      <c r="A94" s="82"/>
      <c r="B94" s="82"/>
      <c r="C94" s="89" t="s">
        <v>112</v>
      </c>
      <c r="D94" s="83" t="s">
        <v>113</v>
      </c>
      <c r="E94" s="84">
        <v>45000</v>
      </c>
      <c r="F94" s="84">
        <v>18365</v>
      </c>
      <c r="G94" s="99"/>
    </row>
    <row r="95" spans="1:7" ht="15">
      <c r="A95" s="82"/>
      <c r="B95" s="82"/>
      <c r="C95" s="89" t="s">
        <v>168</v>
      </c>
      <c r="D95" s="105" t="s">
        <v>144</v>
      </c>
      <c r="E95" s="84">
        <v>302500</v>
      </c>
      <c r="F95" s="84">
        <v>110582</v>
      </c>
      <c r="G95" s="99"/>
    </row>
    <row r="96" spans="1:7" ht="30">
      <c r="A96" s="82"/>
      <c r="B96" s="82"/>
      <c r="C96" s="81">
        <v>6060</v>
      </c>
      <c r="D96" s="83" t="s">
        <v>147</v>
      </c>
      <c r="E96" s="84">
        <v>210000</v>
      </c>
      <c r="F96" s="84"/>
      <c r="G96" s="99"/>
    </row>
    <row r="97" spans="1:7" ht="24.75" customHeight="1">
      <c r="A97" s="82"/>
      <c r="B97" s="82" t="s">
        <v>71</v>
      </c>
      <c r="C97" s="81"/>
      <c r="D97" s="105" t="s">
        <v>36</v>
      </c>
      <c r="E97" s="84">
        <f>E98+E99</f>
        <v>2050166</v>
      </c>
      <c r="F97" s="84">
        <f>F98+F99</f>
        <v>851073</v>
      </c>
      <c r="G97" s="102">
        <f>F97/E97%</f>
        <v>41.51239460609531</v>
      </c>
    </row>
    <row r="98" spans="1:7" ht="24.75" customHeight="1">
      <c r="A98" s="82"/>
      <c r="B98" s="82"/>
      <c r="C98" s="81">
        <v>4170</v>
      </c>
      <c r="D98" s="83" t="s">
        <v>113</v>
      </c>
      <c r="E98" s="84">
        <v>12000</v>
      </c>
      <c r="F98" s="84">
        <v>4830</v>
      </c>
      <c r="G98" s="99"/>
    </row>
    <row r="99" spans="1:7" ht="22.5" customHeight="1">
      <c r="A99" s="82"/>
      <c r="B99" s="82"/>
      <c r="C99" s="98" t="s">
        <v>265</v>
      </c>
      <c r="D99" s="105" t="s">
        <v>144</v>
      </c>
      <c r="E99" s="84">
        <v>2038166</v>
      </c>
      <c r="F99" s="84">
        <v>846243</v>
      </c>
      <c r="G99" s="99"/>
    </row>
    <row r="100" spans="1:7" ht="22.5" customHeight="1">
      <c r="A100" s="111" t="s">
        <v>326</v>
      </c>
      <c r="B100" s="111"/>
      <c r="C100" s="112"/>
      <c r="D100" s="113" t="s">
        <v>325</v>
      </c>
      <c r="E100" s="114">
        <f>E101</f>
        <v>1200</v>
      </c>
      <c r="F100" s="114">
        <f>F101</f>
        <v>0</v>
      </c>
      <c r="G100" s="104"/>
    </row>
    <row r="101" spans="1:7" ht="22.5" customHeight="1">
      <c r="A101" s="115"/>
      <c r="B101" s="115" t="s">
        <v>327</v>
      </c>
      <c r="C101" s="116"/>
      <c r="D101" s="117" t="s">
        <v>328</v>
      </c>
      <c r="E101" s="103">
        <f>E102+E103</f>
        <v>1200</v>
      </c>
      <c r="F101" s="103">
        <f>F102+F103</f>
        <v>0</v>
      </c>
      <c r="G101" s="104"/>
    </row>
    <row r="102" spans="1:7" ht="22.5" customHeight="1">
      <c r="A102" s="115"/>
      <c r="B102" s="115"/>
      <c r="C102" s="116">
        <v>3030</v>
      </c>
      <c r="D102" s="83" t="s">
        <v>186</v>
      </c>
      <c r="E102" s="103">
        <v>300</v>
      </c>
      <c r="F102" s="103"/>
      <c r="G102" s="104"/>
    </row>
    <row r="103" spans="1:7" ht="22.5" customHeight="1">
      <c r="A103" s="115"/>
      <c r="B103" s="115"/>
      <c r="C103" s="116">
        <v>4210</v>
      </c>
      <c r="D103" s="118" t="s">
        <v>144</v>
      </c>
      <c r="E103" s="103">
        <v>900</v>
      </c>
      <c r="F103" s="103"/>
      <c r="G103" s="104"/>
    </row>
    <row r="104" spans="1:7" s="86" customFormat="1" ht="28.5">
      <c r="A104" s="90" t="s">
        <v>88</v>
      </c>
      <c r="B104" s="90"/>
      <c r="C104" s="91"/>
      <c r="D104" s="92" t="s">
        <v>89</v>
      </c>
      <c r="E104" s="93">
        <f>E105+E107+E109+E111+E113</f>
        <v>140695</v>
      </c>
      <c r="F104" s="93">
        <f>F105+F107+F109+F111+F113</f>
        <v>21993</v>
      </c>
      <c r="G104" s="101">
        <f>F104/E104%</f>
        <v>15.631685560965208</v>
      </c>
    </row>
    <row r="105" spans="1:7" s="86" customFormat="1" ht="15">
      <c r="A105" s="82"/>
      <c r="B105" s="82" t="s">
        <v>444</v>
      </c>
      <c r="C105" s="81"/>
      <c r="D105" s="83" t="s">
        <v>445</v>
      </c>
      <c r="E105" s="84">
        <f>E106</f>
        <v>40000</v>
      </c>
      <c r="F105" s="84"/>
      <c r="G105" s="102"/>
    </row>
    <row r="106" spans="1:7" s="86" customFormat="1" ht="15">
      <c r="A106" s="82"/>
      <c r="B106" s="82"/>
      <c r="C106" s="81">
        <v>4210</v>
      </c>
      <c r="D106" s="118" t="s">
        <v>144</v>
      </c>
      <c r="E106" s="84">
        <v>40000</v>
      </c>
      <c r="F106" s="84"/>
      <c r="G106" s="102"/>
    </row>
    <row r="107" spans="1:7" s="86" customFormat="1" ht="15">
      <c r="A107" s="90"/>
      <c r="B107" s="82" t="s">
        <v>256</v>
      </c>
      <c r="C107" s="81"/>
      <c r="D107" s="83" t="s">
        <v>257</v>
      </c>
      <c r="E107" s="84">
        <f>E108</f>
        <v>40000</v>
      </c>
      <c r="F107" s="84">
        <f>F108</f>
        <v>0</v>
      </c>
      <c r="G107" s="102">
        <f>F107/E107%</f>
        <v>0</v>
      </c>
    </row>
    <row r="108" spans="1:7" s="86" customFormat="1" ht="15">
      <c r="A108" s="90"/>
      <c r="B108" s="82"/>
      <c r="C108" s="81">
        <v>4210</v>
      </c>
      <c r="D108" s="83" t="s">
        <v>144</v>
      </c>
      <c r="E108" s="84">
        <v>40000</v>
      </c>
      <c r="F108" s="84"/>
      <c r="G108" s="102"/>
    </row>
    <row r="109" spans="1:7" ht="19.5" customHeight="1">
      <c r="A109" s="82"/>
      <c r="B109" s="82" t="s">
        <v>157</v>
      </c>
      <c r="C109" s="81"/>
      <c r="D109" s="83" t="s">
        <v>158</v>
      </c>
      <c r="E109" s="84">
        <f>E110</f>
        <v>3000</v>
      </c>
      <c r="F109" s="84"/>
      <c r="G109" s="102">
        <f>F109/E109%</f>
        <v>0</v>
      </c>
    </row>
    <row r="110" spans="1:7" ht="15">
      <c r="A110" s="82"/>
      <c r="B110" s="82"/>
      <c r="C110" s="81">
        <v>4210</v>
      </c>
      <c r="D110" s="83" t="s">
        <v>144</v>
      </c>
      <c r="E110" s="84">
        <v>3000</v>
      </c>
      <c r="F110" s="84"/>
      <c r="G110" s="102"/>
    </row>
    <row r="111" spans="1:7" ht="19.5" customHeight="1">
      <c r="A111" s="82"/>
      <c r="B111" s="82" t="s">
        <v>169</v>
      </c>
      <c r="C111" s="81"/>
      <c r="D111" s="83" t="s">
        <v>170</v>
      </c>
      <c r="E111" s="84">
        <f>E112</f>
        <v>10500</v>
      </c>
      <c r="F111" s="84">
        <f>F112</f>
        <v>362</v>
      </c>
      <c r="G111" s="102">
        <f>F111/E111%</f>
        <v>3.447619047619048</v>
      </c>
    </row>
    <row r="112" spans="1:7" ht="15">
      <c r="A112" s="82"/>
      <c r="B112" s="82"/>
      <c r="C112" s="98" t="s">
        <v>446</v>
      </c>
      <c r="D112" s="83" t="s">
        <v>144</v>
      </c>
      <c r="E112" s="84">
        <v>10500</v>
      </c>
      <c r="F112" s="84">
        <v>362</v>
      </c>
      <c r="G112" s="102"/>
    </row>
    <row r="113" spans="1:7" ht="15">
      <c r="A113" s="82"/>
      <c r="B113" s="82" t="s">
        <v>105</v>
      </c>
      <c r="C113" s="81"/>
      <c r="D113" s="83" t="s">
        <v>36</v>
      </c>
      <c r="E113" s="84">
        <f>E114+E115+E116</f>
        <v>47195</v>
      </c>
      <c r="F113" s="84">
        <f>F114+F115+F116</f>
        <v>21631</v>
      </c>
      <c r="G113" s="102">
        <f>F113/E113%</f>
        <v>45.83324504714483</v>
      </c>
    </row>
    <row r="114" spans="1:7" ht="32.25" customHeight="1">
      <c r="A114" s="82"/>
      <c r="B114" s="82"/>
      <c r="C114" s="82" t="s">
        <v>151</v>
      </c>
      <c r="D114" s="83" t="s">
        <v>142</v>
      </c>
      <c r="E114" s="84">
        <v>9357</v>
      </c>
      <c r="F114" s="84">
        <v>9357</v>
      </c>
      <c r="G114" s="99"/>
    </row>
    <row r="115" spans="1:7" ht="24" customHeight="1">
      <c r="A115" s="82"/>
      <c r="B115" s="82"/>
      <c r="C115" s="89" t="s">
        <v>182</v>
      </c>
      <c r="D115" s="83" t="s">
        <v>143</v>
      </c>
      <c r="E115" s="84">
        <v>1838</v>
      </c>
      <c r="F115" s="84">
        <v>1838</v>
      </c>
      <c r="G115" s="99"/>
    </row>
    <row r="116" spans="1:7" ht="33.75" customHeight="1">
      <c r="A116" s="82"/>
      <c r="B116" s="82"/>
      <c r="C116" s="98" t="s">
        <v>447</v>
      </c>
      <c r="D116" s="83" t="s">
        <v>144</v>
      </c>
      <c r="E116" s="84">
        <v>36000</v>
      </c>
      <c r="F116" s="84">
        <v>10436</v>
      </c>
      <c r="G116" s="102"/>
    </row>
    <row r="117" spans="1:7" ht="33.75" customHeight="1">
      <c r="A117" s="111" t="s">
        <v>277</v>
      </c>
      <c r="B117" s="111"/>
      <c r="C117" s="119"/>
      <c r="D117" s="120" t="s">
        <v>89</v>
      </c>
      <c r="E117" s="114">
        <f>E118</f>
        <v>313020</v>
      </c>
      <c r="F117" s="114">
        <f>F118</f>
        <v>143381</v>
      </c>
      <c r="G117" s="121">
        <f>F117/E117%</f>
        <v>45.805699316337616</v>
      </c>
    </row>
    <row r="118" spans="1:7" ht="33.75" customHeight="1">
      <c r="A118" s="82"/>
      <c r="B118" s="82" t="s">
        <v>279</v>
      </c>
      <c r="C118" s="98"/>
      <c r="D118" s="83" t="s">
        <v>280</v>
      </c>
      <c r="E118" s="84">
        <f>E119+E120+E121</f>
        <v>313020</v>
      </c>
      <c r="F118" s="84">
        <f>F119+F120+F121</f>
        <v>143381</v>
      </c>
      <c r="G118" s="102">
        <f>F118/E118%</f>
        <v>45.805699316337616</v>
      </c>
    </row>
    <row r="119" spans="1:7" ht="85.5" customHeight="1">
      <c r="A119" s="82"/>
      <c r="B119" s="82"/>
      <c r="C119" s="98">
        <v>2360</v>
      </c>
      <c r="D119" s="83" t="s">
        <v>295</v>
      </c>
      <c r="E119" s="84">
        <v>182178</v>
      </c>
      <c r="F119" s="84">
        <v>91089</v>
      </c>
      <c r="G119" s="102"/>
    </row>
    <row r="120" spans="1:7" ht="24.75" customHeight="1">
      <c r="A120" s="82"/>
      <c r="B120" s="82"/>
      <c r="C120" s="89" t="s">
        <v>112</v>
      </c>
      <c r="D120" s="83" t="s">
        <v>113</v>
      </c>
      <c r="E120" s="84">
        <v>24355</v>
      </c>
      <c r="F120" s="84">
        <v>9879</v>
      </c>
      <c r="G120" s="102"/>
    </row>
    <row r="121" spans="1:7" ht="15">
      <c r="A121" s="82"/>
      <c r="B121" s="82"/>
      <c r="C121" s="98" t="s">
        <v>296</v>
      </c>
      <c r="D121" s="83" t="s">
        <v>144</v>
      </c>
      <c r="E121" s="84">
        <v>106487</v>
      </c>
      <c r="F121" s="84">
        <v>42413</v>
      </c>
      <c r="G121" s="102"/>
    </row>
    <row r="122" spans="1:7" ht="30" customHeight="1">
      <c r="A122" s="90" t="s">
        <v>78</v>
      </c>
      <c r="B122" s="90"/>
      <c r="C122" s="91"/>
      <c r="D122" s="92" t="s">
        <v>138</v>
      </c>
      <c r="E122" s="93">
        <f>E123</f>
        <v>1590000</v>
      </c>
      <c r="F122" s="93">
        <f>F123</f>
        <v>761491</v>
      </c>
      <c r="G122" s="101">
        <f>F122/E122%</f>
        <v>47.89251572327044</v>
      </c>
    </row>
    <row r="123" spans="1:7" ht="45" customHeight="1">
      <c r="A123" s="82"/>
      <c r="B123" s="82" t="s">
        <v>79</v>
      </c>
      <c r="C123" s="81"/>
      <c r="D123" s="83" t="s">
        <v>80</v>
      </c>
      <c r="E123" s="84">
        <f>E124</f>
        <v>1590000</v>
      </c>
      <c r="F123" s="84">
        <f>F124</f>
        <v>761491</v>
      </c>
      <c r="G123" s="102">
        <f>F123/E123%</f>
        <v>47.89251572327044</v>
      </c>
    </row>
    <row r="124" spans="1:7" ht="45">
      <c r="A124" s="82"/>
      <c r="B124" s="82"/>
      <c r="C124" s="81">
        <v>8110</v>
      </c>
      <c r="D124" s="83" t="s">
        <v>191</v>
      </c>
      <c r="E124" s="84">
        <v>1590000</v>
      </c>
      <c r="F124" s="84">
        <v>761491</v>
      </c>
      <c r="G124" s="102"/>
    </row>
    <row r="125" spans="1:7" ht="19.5" customHeight="1">
      <c r="A125" s="90" t="s">
        <v>44</v>
      </c>
      <c r="B125" s="90"/>
      <c r="C125" s="91"/>
      <c r="D125" s="100" t="s">
        <v>45</v>
      </c>
      <c r="E125" s="93">
        <f>E126+E129</f>
        <v>11196036</v>
      </c>
      <c r="F125" s="93">
        <f>F126+F129</f>
        <v>5300076</v>
      </c>
      <c r="G125" s="101">
        <f>F125/E125%</f>
        <v>47.33886171855825</v>
      </c>
    </row>
    <row r="126" spans="1:7" ht="19.5" customHeight="1">
      <c r="A126" s="82"/>
      <c r="B126" s="82" t="s">
        <v>81</v>
      </c>
      <c r="C126" s="81"/>
      <c r="D126" s="83" t="s">
        <v>82</v>
      </c>
      <c r="E126" s="84">
        <f>E127+E128</f>
        <v>595878</v>
      </c>
      <c r="F126" s="84">
        <f>F127+F128</f>
        <v>0</v>
      </c>
      <c r="G126" s="99" t="s">
        <v>240</v>
      </c>
    </row>
    <row r="127" spans="1:7" ht="18.75" customHeight="1">
      <c r="A127" s="82"/>
      <c r="B127" s="82"/>
      <c r="C127" s="81">
        <v>4810</v>
      </c>
      <c r="D127" s="83" t="s">
        <v>172</v>
      </c>
      <c r="E127" s="84">
        <v>293878</v>
      </c>
      <c r="F127" s="84"/>
      <c r="G127" s="99"/>
    </row>
    <row r="128" spans="1:7" ht="19.5" customHeight="1">
      <c r="A128" s="82"/>
      <c r="B128" s="82"/>
      <c r="C128" s="81">
        <v>4810</v>
      </c>
      <c r="D128" s="83" t="s">
        <v>173</v>
      </c>
      <c r="E128" s="84">
        <v>302000</v>
      </c>
      <c r="F128" s="84"/>
      <c r="G128" s="99"/>
    </row>
    <row r="129" spans="1:7" ht="31.5" customHeight="1">
      <c r="A129" s="82"/>
      <c r="B129" s="82" t="s">
        <v>92</v>
      </c>
      <c r="C129" s="81"/>
      <c r="D129" s="83" t="s">
        <v>192</v>
      </c>
      <c r="E129" s="84">
        <f>E130</f>
        <v>10600158</v>
      </c>
      <c r="F129" s="84">
        <f>F130</f>
        <v>5300076</v>
      </c>
      <c r="G129" s="102">
        <f>F129/E129%</f>
        <v>49.999971698535056</v>
      </c>
    </row>
    <row r="130" spans="1:7" ht="43.5" customHeight="1">
      <c r="A130" s="82"/>
      <c r="B130" s="82"/>
      <c r="C130" s="81">
        <v>2930</v>
      </c>
      <c r="D130" s="83" t="s">
        <v>193</v>
      </c>
      <c r="E130" s="84">
        <v>10600158</v>
      </c>
      <c r="F130" s="84">
        <v>5300076</v>
      </c>
      <c r="G130" s="99"/>
    </row>
    <row r="131" spans="1:7" s="122" customFormat="1" ht="24" customHeight="1">
      <c r="A131" s="90" t="s">
        <v>33</v>
      </c>
      <c r="B131" s="90"/>
      <c r="C131" s="91"/>
      <c r="D131" s="92" t="s">
        <v>34</v>
      </c>
      <c r="E131" s="93">
        <f>E132+E140+E143+E150+E167+E174+E179+E186+E188</f>
        <v>16620347</v>
      </c>
      <c r="F131" s="93">
        <f>F132+F140+F143+F150+F167+F174+F179+F186+F188</f>
        <v>7364389</v>
      </c>
      <c r="G131" s="101">
        <f>F131/E131%</f>
        <v>44.30947801511003</v>
      </c>
    </row>
    <row r="132" spans="1:7" s="122" customFormat="1" ht="24" customHeight="1">
      <c r="A132" s="82"/>
      <c r="B132" s="82" t="s">
        <v>72</v>
      </c>
      <c r="C132" s="81"/>
      <c r="D132" s="83" t="s">
        <v>101</v>
      </c>
      <c r="E132" s="84">
        <f>E133+E134+E135+E136+E137+E138+E139</f>
        <v>4923389</v>
      </c>
      <c r="F132" s="84">
        <f>F133+F134+F135+F136+F137+F138+F139</f>
        <v>2411903</v>
      </c>
      <c r="G132" s="102">
        <f>F132/E132%</f>
        <v>48.98867426482043</v>
      </c>
    </row>
    <row r="133" spans="1:7" s="122" customFormat="1" ht="34.5" customHeight="1">
      <c r="A133" s="82"/>
      <c r="B133" s="82"/>
      <c r="C133" s="81">
        <v>2540</v>
      </c>
      <c r="D133" s="83" t="s">
        <v>145</v>
      </c>
      <c r="E133" s="84">
        <v>2337028</v>
      </c>
      <c r="F133" s="84">
        <v>1185893</v>
      </c>
      <c r="G133" s="110"/>
    </row>
    <row r="134" spans="1:7" s="122" customFormat="1" ht="37.5" customHeight="1">
      <c r="A134" s="82"/>
      <c r="B134" s="82"/>
      <c r="C134" s="81">
        <v>3020</v>
      </c>
      <c r="D134" s="83" t="s">
        <v>188</v>
      </c>
      <c r="E134" s="84">
        <v>49876</v>
      </c>
      <c r="F134" s="84">
        <v>25601</v>
      </c>
      <c r="G134" s="110"/>
    </row>
    <row r="135" spans="1:7" s="122" customFormat="1" ht="24" customHeight="1">
      <c r="A135" s="82"/>
      <c r="B135" s="82"/>
      <c r="C135" s="81">
        <v>4010</v>
      </c>
      <c r="D135" s="83" t="s">
        <v>142</v>
      </c>
      <c r="E135" s="84">
        <v>1687081</v>
      </c>
      <c r="F135" s="84">
        <v>718259</v>
      </c>
      <c r="G135" s="110"/>
    </row>
    <row r="136" spans="1:7" s="122" customFormat="1" ht="24" customHeight="1">
      <c r="A136" s="82"/>
      <c r="B136" s="82"/>
      <c r="C136" s="81">
        <v>4040</v>
      </c>
      <c r="D136" s="83" t="s">
        <v>153</v>
      </c>
      <c r="E136" s="84">
        <v>123852</v>
      </c>
      <c r="F136" s="84">
        <v>123851</v>
      </c>
      <c r="G136" s="110"/>
    </row>
    <row r="137" spans="1:7" s="122" customFormat="1" ht="24" customHeight="1">
      <c r="A137" s="82"/>
      <c r="B137" s="82"/>
      <c r="C137" s="98" t="s">
        <v>182</v>
      </c>
      <c r="D137" s="83" t="s">
        <v>143</v>
      </c>
      <c r="E137" s="84">
        <v>341182</v>
      </c>
      <c r="F137" s="84">
        <v>156943</v>
      </c>
      <c r="G137" s="110"/>
    </row>
    <row r="138" spans="1:7" s="122" customFormat="1" ht="33" customHeight="1">
      <c r="A138" s="82"/>
      <c r="B138" s="82"/>
      <c r="C138" s="98" t="s">
        <v>448</v>
      </c>
      <c r="D138" s="83" t="s">
        <v>144</v>
      </c>
      <c r="E138" s="84">
        <v>381773</v>
      </c>
      <c r="F138" s="84">
        <v>200525</v>
      </c>
      <c r="G138" s="110"/>
    </row>
    <row r="139" spans="1:7" s="122" customFormat="1" ht="33" customHeight="1">
      <c r="A139" s="82"/>
      <c r="B139" s="82"/>
      <c r="C139" s="98">
        <v>4780</v>
      </c>
      <c r="D139" s="83" t="s">
        <v>202</v>
      </c>
      <c r="E139" s="84">
        <v>2597</v>
      </c>
      <c r="F139" s="84">
        <v>831</v>
      </c>
      <c r="G139" s="110"/>
    </row>
    <row r="140" spans="1:7" s="122" customFormat="1" ht="33" customHeight="1">
      <c r="A140" s="82"/>
      <c r="B140" s="82" t="s">
        <v>406</v>
      </c>
      <c r="C140" s="98"/>
      <c r="D140" s="83" t="s">
        <v>407</v>
      </c>
      <c r="E140" s="84">
        <f>E141+E142</f>
        <v>365499</v>
      </c>
      <c r="F140" s="84">
        <f>F141+F142</f>
        <v>207156</v>
      </c>
      <c r="G140" s="102">
        <f>F140/E140%</f>
        <v>56.67758324920178</v>
      </c>
    </row>
    <row r="141" spans="1:7" s="122" customFormat="1" ht="33" customHeight="1">
      <c r="A141" s="82"/>
      <c r="B141" s="82"/>
      <c r="C141" s="98">
        <v>2540</v>
      </c>
      <c r="D141" s="83" t="s">
        <v>145</v>
      </c>
      <c r="E141" s="84">
        <v>357279</v>
      </c>
      <c r="F141" s="84">
        <v>203046</v>
      </c>
      <c r="G141" s="110"/>
    </row>
    <row r="142" spans="1:7" s="122" customFormat="1" ht="33" customHeight="1">
      <c r="A142" s="82"/>
      <c r="B142" s="82"/>
      <c r="C142" s="98">
        <v>4210</v>
      </c>
      <c r="D142" s="83" t="s">
        <v>144</v>
      </c>
      <c r="E142" s="84">
        <v>8220</v>
      </c>
      <c r="F142" s="84">
        <v>4110</v>
      </c>
      <c r="G142" s="110"/>
    </row>
    <row r="143" spans="1:7" s="122" customFormat="1" ht="24" customHeight="1">
      <c r="A143" s="82"/>
      <c r="B143" s="82" t="s">
        <v>73</v>
      </c>
      <c r="C143" s="81"/>
      <c r="D143" s="83" t="s">
        <v>74</v>
      </c>
      <c r="E143" s="84">
        <f>E144+E145+E146+E147+E148+E149</f>
        <v>1352984</v>
      </c>
      <c r="F143" s="84">
        <f>F144+F145+F146+F147+F148+F149</f>
        <v>750607</v>
      </c>
      <c r="G143" s="102">
        <f>F143/E143%</f>
        <v>55.47789183020642</v>
      </c>
    </row>
    <row r="144" spans="1:7" s="122" customFormat="1" ht="39" customHeight="1">
      <c r="A144" s="82"/>
      <c r="B144" s="82"/>
      <c r="C144" s="81">
        <v>3020</v>
      </c>
      <c r="D144" s="83" t="s">
        <v>188</v>
      </c>
      <c r="E144" s="84">
        <v>21416</v>
      </c>
      <c r="F144" s="84">
        <v>10679</v>
      </c>
      <c r="G144" s="99"/>
    </row>
    <row r="145" spans="1:7" s="122" customFormat="1" ht="24" customHeight="1">
      <c r="A145" s="82"/>
      <c r="B145" s="82"/>
      <c r="C145" s="81">
        <v>4010</v>
      </c>
      <c r="D145" s="83" t="s">
        <v>142</v>
      </c>
      <c r="E145" s="84">
        <v>981673</v>
      </c>
      <c r="F145" s="84">
        <v>506217</v>
      </c>
      <c r="G145" s="99"/>
    </row>
    <row r="146" spans="1:7" s="122" customFormat="1" ht="24" customHeight="1">
      <c r="A146" s="82"/>
      <c r="B146" s="82"/>
      <c r="C146" s="81">
        <v>4040</v>
      </c>
      <c r="D146" s="83" t="s">
        <v>153</v>
      </c>
      <c r="E146" s="84">
        <v>74655</v>
      </c>
      <c r="F146" s="84">
        <v>74655</v>
      </c>
      <c r="G146" s="99"/>
    </row>
    <row r="147" spans="1:7" s="122" customFormat="1" ht="24" customHeight="1">
      <c r="A147" s="82"/>
      <c r="B147" s="82"/>
      <c r="C147" s="98" t="s">
        <v>182</v>
      </c>
      <c r="D147" s="83" t="s">
        <v>143</v>
      </c>
      <c r="E147" s="84">
        <v>202643</v>
      </c>
      <c r="F147" s="84">
        <v>101363</v>
      </c>
      <c r="G147" s="99"/>
    </row>
    <row r="148" spans="1:7" s="122" customFormat="1" ht="24" customHeight="1">
      <c r="A148" s="82"/>
      <c r="B148" s="82"/>
      <c r="C148" s="98" t="s">
        <v>449</v>
      </c>
      <c r="D148" s="83" t="s">
        <v>144</v>
      </c>
      <c r="E148" s="84">
        <v>70305</v>
      </c>
      <c r="F148" s="84">
        <v>55969</v>
      </c>
      <c r="G148" s="99"/>
    </row>
    <row r="149" spans="1:7" s="122" customFormat="1" ht="24" customHeight="1">
      <c r="A149" s="82"/>
      <c r="B149" s="82"/>
      <c r="C149" s="98">
        <v>4780</v>
      </c>
      <c r="D149" s="83" t="s">
        <v>202</v>
      </c>
      <c r="E149" s="84">
        <v>2292</v>
      </c>
      <c r="F149" s="84">
        <v>1724</v>
      </c>
      <c r="G149" s="99"/>
    </row>
    <row r="150" spans="1:7" s="122" customFormat="1" ht="24" customHeight="1">
      <c r="A150" s="82"/>
      <c r="B150" s="82" t="s">
        <v>408</v>
      </c>
      <c r="C150" s="81"/>
      <c r="D150" s="83" t="s">
        <v>409</v>
      </c>
      <c r="E150" s="84">
        <f>E151+E152+E153+E154+E155+E156+E157+E158+E159+E160+E161+E162+E163+E164+E165+E166</f>
        <v>7297926</v>
      </c>
      <c r="F150" s="84">
        <f>F151+F152+F153+F154+F155+F156+F157+F158+F159+F160+F161+F162+F163+F164+F165+F166</f>
        <v>3056161</v>
      </c>
      <c r="G150" s="102">
        <f>F150/E150%</f>
        <v>41.87711686854594</v>
      </c>
    </row>
    <row r="151" spans="1:7" s="122" customFormat="1" ht="45" customHeight="1">
      <c r="A151" s="82"/>
      <c r="B151" s="82"/>
      <c r="C151" s="81">
        <v>3020</v>
      </c>
      <c r="D151" s="83" t="s">
        <v>188</v>
      </c>
      <c r="E151" s="84">
        <v>170676</v>
      </c>
      <c r="F151" s="84">
        <v>83555</v>
      </c>
      <c r="G151" s="110"/>
    </row>
    <row r="152" spans="1:7" s="122" customFormat="1" ht="24" customHeight="1">
      <c r="A152" s="82"/>
      <c r="B152" s="82"/>
      <c r="C152" s="81" t="s">
        <v>450</v>
      </c>
      <c r="D152" s="83" t="s">
        <v>148</v>
      </c>
      <c r="E152" s="84">
        <v>106750</v>
      </c>
      <c r="F152" s="84"/>
      <c r="G152" s="110"/>
    </row>
    <row r="153" spans="1:7" s="122" customFormat="1" ht="24" customHeight="1">
      <c r="A153" s="82"/>
      <c r="B153" s="82"/>
      <c r="C153" s="81">
        <v>4010</v>
      </c>
      <c r="D153" s="83" t="s">
        <v>142</v>
      </c>
      <c r="E153" s="84">
        <v>3135951</v>
      </c>
      <c r="F153" s="84">
        <v>1443472</v>
      </c>
      <c r="G153" s="110"/>
    </row>
    <row r="154" spans="1:7" s="122" customFormat="1" ht="24" customHeight="1">
      <c r="A154" s="82"/>
      <c r="B154" s="82"/>
      <c r="C154" s="81">
        <v>4017</v>
      </c>
      <c r="D154" s="83" t="s">
        <v>142</v>
      </c>
      <c r="E154" s="84">
        <v>71915</v>
      </c>
      <c r="F154" s="84">
        <v>27340</v>
      </c>
      <c r="G154" s="110"/>
    </row>
    <row r="155" spans="1:7" s="122" customFormat="1" ht="24" customHeight="1">
      <c r="A155" s="82"/>
      <c r="B155" s="82"/>
      <c r="C155" s="81">
        <v>4040</v>
      </c>
      <c r="D155" s="83" t="s">
        <v>153</v>
      </c>
      <c r="E155" s="84">
        <v>236702</v>
      </c>
      <c r="F155" s="84">
        <v>236702</v>
      </c>
      <c r="G155" s="110"/>
    </row>
    <row r="156" spans="1:7" s="122" customFormat="1" ht="24" customHeight="1">
      <c r="A156" s="82"/>
      <c r="B156" s="82"/>
      <c r="C156" s="81">
        <v>4047</v>
      </c>
      <c r="D156" s="83" t="s">
        <v>153</v>
      </c>
      <c r="E156" s="84">
        <v>1802</v>
      </c>
      <c r="F156" s="84">
        <v>1801</v>
      </c>
      <c r="G156" s="110"/>
    </row>
    <row r="157" spans="1:7" s="122" customFormat="1" ht="24" customHeight="1">
      <c r="A157" s="82"/>
      <c r="B157" s="82"/>
      <c r="C157" s="98" t="s">
        <v>182</v>
      </c>
      <c r="D157" s="83" t="s">
        <v>143</v>
      </c>
      <c r="E157" s="84">
        <v>626840</v>
      </c>
      <c r="F157" s="84">
        <v>280082</v>
      </c>
      <c r="G157" s="110"/>
    </row>
    <row r="158" spans="1:7" s="122" customFormat="1" ht="33.75" customHeight="1">
      <c r="A158" s="82"/>
      <c r="B158" s="82"/>
      <c r="C158" s="98" t="s">
        <v>455</v>
      </c>
      <c r="D158" s="83" t="s">
        <v>143</v>
      </c>
      <c r="E158" s="84">
        <v>17979</v>
      </c>
      <c r="F158" s="84">
        <v>6180</v>
      </c>
      <c r="G158" s="110"/>
    </row>
    <row r="159" spans="1:7" s="122" customFormat="1" ht="24" customHeight="1">
      <c r="A159" s="82"/>
      <c r="B159" s="82"/>
      <c r="C159" s="98">
        <v>4170</v>
      </c>
      <c r="D159" s="83" t="s">
        <v>113</v>
      </c>
      <c r="E159" s="84">
        <v>7680</v>
      </c>
      <c r="F159" s="84">
        <v>5353</v>
      </c>
      <c r="G159" s="110"/>
    </row>
    <row r="160" spans="1:7" s="122" customFormat="1" ht="24" customHeight="1">
      <c r="A160" s="82"/>
      <c r="B160" s="82"/>
      <c r="C160" s="98" t="s">
        <v>451</v>
      </c>
      <c r="D160" s="83" t="s">
        <v>113</v>
      </c>
      <c r="E160" s="84">
        <v>36417</v>
      </c>
      <c r="F160" s="84">
        <v>18875</v>
      </c>
      <c r="G160" s="110"/>
    </row>
    <row r="161" spans="1:7" s="122" customFormat="1" ht="33.75" customHeight="1">
      <c r="A161" s="82"/>
      <c r="B161" s="82"/>
      <c r="C161" s="98" t="s">
        <v>297</v>
      </c>
      <c r="D161" s="83" t="s">
        <v>144</v>
      </c>
      <c r="E161" s="84">
        <v>759240</v>
      </c>
      <c r="F161" s="84">
        <v>468854</v>
      </c>
      <c r="G161" s="110"/>
    </row>
    <row r="162" spans="1:7" s="122" customFormat="1" ht="24" customHeight="1">
      <c r="A162" s="82"/>
      <c r="B162" s="82"/>
      <c r="C162" s="98" t="s">
        <v>365</v>
      </c>
      <c r="D162" s="83" t="s">
        <v>144</v>
      </c>
      <c r="E162" s="84">
        <v>687777</v>
      </c>
      <c r="F162" s="84">
        <v>483947</v>
      </c>
      <c r="G162" s="110"/>
    </row>
    <row r="163" spans="1:7" s="122" customFormat="1" ht="31.5" customHeight="1">
      <c r="A163" s="82"/>
      <c r="B163" s="82"/>
      <c r="C163" s="98">
        <v>6050</v>
      </c>
      <c r="D163" s="83" t="s">
        <v>146</v>
      </c>
      <c r="E163" s="84">
        <v>710577</v>
      </c>
      <c r="F163" s="84"/>
      <c r="G163" s="110"/>
    </row>
    <row r="164" spans="1:7" s="122" customFormat="1" ht="36.75" customHeight="1">
      <c r="A164" s="82"/>
      <c r="B164" s="82"/>
      <c r="C164" s="98">
        <v>6057</v>
      </c>
      <c r="D164" s="83" t="s">
        <v>146</v>
      </c>
      <c r="E164" s="84">
        <v>171726</v>
      </c>
      <c r="F164" s="84"/>
      <c r="G164" s="110"/>
    </row>
    <row r="165" spans="1:7" s="122" customFormat="1" ht="31.5" customHeight="1">
      <c r="A165" s="82"/>
      <c r="B165" s="82"/>
      <c r="C165" s="98">
        <v>6059</v>
      </c>
      <c r="D165" s="83" t="s">
        <v>146</v>
      </c>
      <c r="E165" s="84">
        <v>55894</v>
      </c>
      <c r="F165" s="84"/>
      <c r="G165" s="110"/>
    </row>
    <row r="166" spans="1:7" s="122" customFormat="1" ht="31.5" customHeight="1">
      <c r="A166" s="82"/>
      <c r="B166" s="82"/>
      <c r="C166" s="98">
        <v>6060</v>
      </c>
      <c r="D166" s="83" t="s">
        <v>147</v>
      </c>
      <c r="E166" s="84">
        <v>500000</v>
      </c>
      <c r="F166" s="84"/>
      <c r="G166" s="102"/>
    </row>
    <row r="167" spans="1:7" s="122" customFormat="1" ht="31.5" customHeight="1">
      <c r="A167" s="82"/>
      <c r="B167" s="82" t="s">
        <v>54</v>
      </c>
      <c r="C167" s="98"/>
      <c r="D167" s="83" t="s">
        <v>65</v>
      </c>
      <c r="E167" s="84">
        <f>E168+E169+E170+E171+E172+E173</f>
        <v>824728</v>
      </c>
      <c r="F167" s="84">
        <f>F168+F169+F170+F171+F172+F173</f>
        <v>432706</v>
      </c>
      <c r="G167" s="102">
        <f>F167/E167%</f>
        <v>52.466510170625945</v>
      </c>
    </row>
    <row r="168" spans="1:7" s="122" customFormat="1" ht="31.5" customHeight="1">
      <c r="A168" s="82"/>
      <c r="B168" s="82"/>
      <c r="C168" s="81">
        <v>3020</v>
      </c>
      <c r="D168" s="83" t="s">
        <v>188</v>
      </c>
      <c r="E168" s="84">
        <v>1738</v>
      </c>
      <c r="F168" s="84">
        <v>240</v>
      </c>
      <c r="G168" s="102"/>
    </row>
    <row r="169" spans="1:7" s="122" customFormat="1" ht="31.5" customHeight="1">
      <c r="A169" s="82"/>
      <c r="B169" s="82"/>
      <c r="C169" s="81">
        <v>4010</v>
      </c>
      <c r="D169" s="83" t="s">
        <v>142</v>
      </c>
      <c r="E169" s="84">
        <v>550895</v>
      </c>
      <c r="F169" s="84">
        <v>270053</v>
      </c>
      <c r="G169" s="102"/>
    </row>
    <row r="170" spans="1:7" s="122" customFormat="1" ht="31.5" customHeight="1">
      <c r="A170" s="82"/>
      <c r="B170" s="82"/>
      <c r="C170" s="81">
        <v>4040</v>
      </c>
      <c r="D170" s="83" t="s">
        <v>153</v>
      </c>
      <c r="E170" s="84">
        <v>42046</v>
      </c>
      <c r="F170" s="84">
        <v>42046</v>
      </c>
      <c r="G170" s="102"/>
    </row>
    <row r="171" spans="1:7" s="122" customFormat="1" ht="31.5" customHeight="1">
      <c r="A171" s="82"/>
      <c r="B171" s="82"/>
      <c r="C171" s="98" t="s">
        <v>182</v>
      </c>
      <c r="D171" s="83" t="s">
        <v>143</v>
      </c>
      <c r="E171" s="84">
        <v>103646</v>
      </c>
      <c r="F171" s="84">
        <v>47979</v>
      </c>
      <c r="G171" s="102"/>
    </row>
    <row r="172" spans="1:7" s="122" customFormat="1" ht="31.5" customHeight="1">
      <c r="A172" s="82"/>
      <c r="B172" s="82"/>
      <c r="C172" s="98">
        <v>4170</v>
      </c>
      <c r="D172" s="83" t="s">
        <v>113</v>
      </c>
      <c r="E172" s="84">
        <v>1000</v>
      </c>
      <c r="F172" s="84">
        <v>800</v>
      </c>
      <c r="G172" s="102"/>
    </row>
    <row r="173" spans="1:7" s="122" customFormat="1" ht="31.5" customHeight="1">
      <c r="A173" s="82"/>
      <c r="B173" s="82"/>
      <c r="C173" s="98" t="s">
        <v>473</v>
      </c>
      <c r="D173" s="83" t="s">
        <v>144</v>
      </c>
      <c r="E173" s="84">
        <v>125403</v>
      </c>
      <c r="F173" s="84">
        <v>71588</v>
      </c>
      <c r="G173" s="102"/>
    </row>
    <row r="174" spans="1:7" s="122" customFormat="1" ht="31.5" customHeight="1">
      <c r="A174" s="82"/>
      <c r="B174" s="82" t="s">
        <v>452</v>
      </c>
      <c r="C174" s="98"/>
      <c r="D174" s="83" t="s">
        <v>453</v>
      </c>
      <c r="E174" s="84">
        <f>E175+E176+E177+E178</f>
        <v>76299</v>
      </c>
      <c r="F174" s="84">
        <f>F175+F176+F177+F178</f>
        <v>35228</v>
      </c>
      <c r="G174" s="102">
        <f>F174/E174%</f>
        <v>46.17098520295155</v>
      </c>
    </row>
    <row r="175" spans="1:7" s="122" customFormat="1" ht="31.5" customHeight="1">
      <c r="A175" s="82"/>
      <c r="B175" s="82"/>
      <c r="C175" s="81">
        <v>4010</v>
      </c>
      <c r="D175" s="83" t="s">
        <v>142</v>
      </c>
      <c r="E175" s="84">
        <v>57494</v>
      </c>
      <c r="F175" s="84">
        <v>23796</v>
      </c>
      <c r="G175" s="102"/>
    </row>
    <row r="176" spans="1:7" s="122" customFormat="1" ht="31.5" customHeight="1">
      <c r="A176" s="82"/>
      <c r="B176" s="82"/>
      <c r="C176" s="81">
        <v>4040</v>
      </c>
      <c r="D176" s="83" t="s">
        <v>153</v>
      </c>
      <c r="E176" s="84">
        <v>4446</v>
      </c>
      <c r="F176" s="84">
        <v>4446</v>
      </c>
      <c r="G176" s="102"/>
    </row>
    <row r="177" spans="1:7" s="122" customFormat="1" ht="31.5" customHeight="1">
      <c r="A177" s="82"/>
      <c r="B177" s="82"/>
      <c r="C177" s="98" t="s">
        <v>182</v>
      </c>
      <c r="D177" s="83" t="s">
        <v>143</v>
      </c>
      <c r="E177" s="84">
        <v>11702</v>
      </c>
      <c r="F177" s="84">
        <v>4993</v>
      </c>
      <c r="G177" s="102"/>
    </row>
    <row r="178" spans="1:7" s="122" customFormat="1" ht="31.5" customHeight="1">
      <c r="A178" s="82"/>
      <c r="B178" s="82"/>
      <c r="C178" s="98">
        <v>4440</v>
      </c>
      <c r="D178" s="83" t="s">
        <v>144</v>
      </c>
      <c r="E178" s="84">
        <v>2657</v>
      </c>
      <c r="F178" s="84">
        <v>1993</v>
      </c>
      <c r="G178" s="110"/>
    </row>
    <row r="179" spans="1:7" s="122" customFormat="1" ht="24" customHeight="1">
      <c r="A179" s="82"/>
      <c r="B179" s="82" t="s">
        <v>75</v>
      </c>
      <c r="C179" s="81"/>
      <c r="D179" s="83" t="s">
        <v>76</v>
      </c>
      <c r="E179" s="84">
        <f>E180+E181+E182+E183+E184+E185</f>
        <v>950780</v>
      </c>
      <c r="F179" s="84">
        <f>F180+F181+F182+F183+F184+F185</f>
        <v>341515</v>
      </c>
      <c r="G179" s="102">
        <f>F179/E179%</f>
        <v>35.91945560487179</v>
      </c>
    </row>
    <row r="180" spans="1:7" s="122" customFormat="1" ht="24" customHeight="1">
      <c r="A180" s="82"/>
      <c r="B180" s="82"/>
      <c r="C180" s="81">
        <v>3020</v>
      </c>
      <c r="D180" s="83" t="s">
        <v>188</v>
      </c>
      <c r="E180" s="84">
        <v>1431</v>
      </c>
      <c r="F180" s="84"/>
      <c r="G180" s="110"/>
    </row>
    <row r="181" spans="1:7" s="122" customFormat="1" ht="24" customHeight="1">
      <c r="A181" s="82"/>
      <c r="B181" s="82"/>
      <c r="C181" s="81">
        <v>4010</v>
      </c>
      <c r="D181" s="83" t="s">
        <v>142</v>
      </c>
      <c r="E181" s="84">
        <v>638510</v>
      </c>
      <c r="F181" s="84">
        <v>184482</v>
      </c>
      <c r="G181" s="110"/>
    </row>
    <row r="182" spans="1:7" s="122" customFormat="1" ht="24" customHeight="1">
      <c r="A182" s="82"/>
      <c r="B182" s="82"/>
      <c r="C182" s="81">
        <v>4040</v>
      </c>
      <c r="D182" s="83" t="s">
        <v>153</v>
      </c>
      <c r="E182" s="84">
        <v>50007</v>
      </c>
      <c r="F182" s="84">
        <v>50007</v>
      </c>
      <c r="G182" s="110"/>
    </row>
    <row r="183" spans="1:7" s="122" customFormat="1" ht="24" customHeight="1">
      <c r="A183" s="82"/>
      <c r="B183" s="82"/>
      <c r="C183" s="98" t="s">
        <v>182</v>
      </c>
      <c r="D183" s="83" t="s">
        <v>143</v>
      </c>
      <c r="E183" s="84">
        <v>124558</v>
      </c>
      <c r="F183" s="84">
        <v>39714</v>
      </c>
      <c r="G183" s="110"/>
    </row>
    <row r="184" spans="1:7" s="122" customFormat="1" ht="39" customHeight="1">
      <c r="A184" s="82"/>
      <c r="B184" s="82"/>
      <c r="C184" s="98" t="s">
        <v>454</v>
      </c>
      <c r="D184" s="83" t="s">
        <v>144</v>
      </c>
      <c r="E184" s="84">
        <v>132701</v>
      </c>
      <c r="F184" s="84">
        <v>66390</v>
      </c>
      <c r="G184" s="110"/>
    </row>
    <row r="185" spans="1:7" s="122" customFormat="1" ht="24" customHeight="1">
      <c r="A185" s="82"/>
      <c r="B185" s="82"/>
      <c r="C185" s="98">
        <v>4780</v>
      </c>
      <c r="D185" s="83" t="s">
        <v>202</v>
      </c>
      <c r="E185" s="84">
        <v>3573</v>
      </c>
      <c r="F185" s="84">
        <v>922</v>
      </c>
      <c r="G185" s="110"/>
    </row>
    <row r="186" spans="1:7" s="122" customFormat="1" ht="24" customHeight="1">
      <c r="A186" s="82"/>
      <c r="B186" s="82" t="s">
        <v>131</v>
      </c>
      <c r="C186" s="81"/>
      <c r="D186" s="83" t="s">
        <v>132</v>
      </c>
      <c r="E186" s="84">
        <f>E187</f>
        <v>52660</v>
      </c>
      <c r="F186" s="84">
        <f>F187</f>
        <v>14024</v>
      </c>
      <c r="G186" s="102">
        <f>F186/E186%</f>
        <v>26.6312191416635</v>
      </c>
    </row>
    <row r="187" spans="1:7" s="122" customFormat="1" ht="24" customHeight="1">
      <c r="A187" s="82"/>
      <c r="B187" s="82"/>
      <c r="C187" s="98" t="s">
        <v>359</v>
      </c>
      <c r="D187" s="83" t="s">
        <v>144</v>
      </c>
      <c r="E187" s="84">
        <v>52660</v>
      </c>
      <c r="F187" s="84">
        <v>14024</v>
      </c>
      <c r="G187" s="99"/>
    </row>
    <row r="188" spans="1:7" s="122" customFormat="1" ht="24" customHeight="1">
      <c r="A188" s="82"/>
      <c r="B188" s="82" t="s">
        <v>35</v>
      </c>
      <c r="C188" s="81"/>
      <c r="D188" s="83" t="s">
        <v>36</v>
      </c>
      <c r="E188" s="84">
        <f>E189+E190+E191+E192+E193+E194+E195+E196</f>
        <v>776082</v>
      </c>
      <c r="F188" s="84">
        <f>F189+F190+F191+F192+F193+F194+F195+F196</f>
        <v>115089</v>
      </c>
      <c r="G188" s="102">
        <f>F188/E188%</f>
        <v>14.829489667328968</v>
      </c>
    </row>
    <row r="189" spans="1:7" s="122" customFormat="1" ht="90" customHeight="1">
      <c r="A189" s="82"/>
      <c r="B189" s="82"/>
      <c r="C189" s="98">
        <v>2360</v>
      </c>
      <c r="D189" s="83" t="s">
        <v>295</v>
      </c>
      <c r="E189" s="84">
        <v>10000</v>
      </c>
      <c r="F189" s="84"/>
      <c r="G189" s="102"/>
    </row>
    <row r="190" spans="1:7" s="122" customFormat="1" ht="26.25" customHeight="1">
      <c r="A190" s="82"/>
      <c r="B190" s="82"/>
      <c r="C190" s="98" t="s">
        <v>363</v>
      </c>
      <c r="D190" s="83" t="s">
        <v>142</v>
      </c>
      <c r="E190" s="84">
        <v>160706</v>
      </c>
      <c r="F190" s="84">
        <v>65865</v>
      </c>
      <c r="G190" s="102"/>
    </row>
    <row r="191" spans="1:7" s="122" customFormat="1" ht="24" customHeight="1">
      <c r="A191" s="82"/>
      <c r="B191" s="82"/>
      <c r="C191" s="81" t="s">
        <v>182</v>
      </c>
      <c r="D191" s="83" t="s">
        <v>143</v>
      </c>
      <c r="E191" s="84">
        <v>12135</v>
      </c>
      <c r="F191" s="84"/>
      <c r="G191" s="102"/>
    </row>
    <row r="192" spans="1:7" s="122" customFormat="1" ht="27.75" customHeight="1">
      <c r="A192" s="82"/>
      <c r="B192" s="82"/>
      <c r="C192" s="98" t="s">
        <v>455</v>
      </c>
      <c r="D192" s="83" t="s">
        <v>143</v>
      </c>
      <c r="E192" s="84">
        <v>31989</v>
      </c>
      <c r="F192" s="84">
        <v>12864</v>
      </c>
      <c r="G192" s="102"/>
    </row>
    <row r="193" spans="1:7" s="122" customFormat="1" ht="24" customHeight="1">
      <c r="A193" s="82"/>
      <c r="B193" s="82"/>
      <c r="C193" s="81">
        <v>4170</v>
      </c>
      <c r="D193" s="83" t="s">
        <v>113</v>
      </c>
      <c r="E193" s="84">
        <v>61365</v>
      </c>
      <c r="F193" s="84"/>
      <c r="G193" s="102"/>
    </row>
    <row r="194" spans="1:7" s="122" customFormat="1" ht="24" customHeight="1">
      <c r="A194" s="82"/>
      <c r="B194" s="82"/>
      <c r="C194" s="81" t="s">
        <v>451</v>
      </c>
      <c r="D194" s="83" t="s">
        <v>113</v>
      </c>
      <c r="E194" s="84">
        <v>33600</v>
      </c>
      <c r="F194" s="84">
        <v>11916</v>
      </c>
      <c r="G194" s="102"/>
    </row>
    <row r="195" spans="1:7" s="122" customFormat="1" ht="28.5" customHeight="1">
      <c r="A195" s="82"/>
      <c r="B195" s="82"/>
      <c r="C195" s="98" t="s">
        <v>456</v>
      </c>
      <c r="D195" s="83" t="s">
        <v>144</v>
      </c>
      <c r="E195" s="84">
        <v>415500</v>
      </c>
      <c r="F195" s="84"/>
      <c r="G195" s="102"/>
    </row>
    <row r="196" spans="1:7" s="122" customFormat="1" ht="36.75" customHeight="1">
      <c r="A196" s="82"/>
      <c r="B196" s="82"/>
      <c r="C196" s="98" t="s">
        <v>457</v>
      </c>
      <c r="D196" s="83" t="s">
        <v>144</v>
      </c>
      <c r="E196" s="84">
        <v>50787</v>
      </c>
      <c r="F196" s="84">
        <v>24444</v>
      </c>
      <c r="G196" s="110"/>
    </row>
    <row r="197" spans="1:7" ht="24" customHeight="1">
      <c r="A197" s="90" t="s">
        <v>22</v>
      </c>
      <c r="B197" s="90"/>
      <c r="C197" s="91"/>
      <c r="D197" s="100" t="s">
        <v>23</v>
      </c>
      <c r="E197" s="93">
        <f>E198</f>
        <v>6981000</v>
      </c>
      <c r="F197" s="93">
        <f>F198</f>
        <v>2515959</v>
      </c>
      <c r="G197" s="101">
        <f>F197/E197%</f>
        <v>36.04009454232918</v>
      </c>
    </row>
    <row r="198" spans="1:7" ht="57.75" customHeight="1">
      <c r="A198" s="82"/>
      <c r="B198" s="82" t="s">
        <v>24</v>
      </c>
      <c r="C198" s="81"/>
      <c r="D198" s="83" t="s">
        <v>387</v>
      </c>
      <c r="E198" s="84">
        <f>E199+E200</f>
        <v>6981000</v>
      </c>
      <c r="F198" s="84">
        <f>F199+F200</f>
        <v>2515959</v>
      </c>
      <c r="G198" s="102">
        <f>F198/E198%</f>
        <v>36.04009454232918</v>
      </c>
    </row>
    <row r="199" spans="1:7" ht="60" customHeight="1">
      <c r="A199" s="82"/>
      <c r="B199" s="82"/>
      <c r="C199" s="81">
        <v>2320</v>
      </c>
      <c r="D199" s="83" t="s">
        <v>149</v>
      </c>
      <c r="E199" s="84">
        <v>6924000</v>
      </c>
      <c r="F199" s="84">
        <v>2500000</v>
      </c>
      <c r="G199" s="99"/>
    </row>
    <row r="200" spans="1:7" ht="24" customHeight="1">
      <c r="A200" s="82"/>
      <c r="B200" s="82"/>
      <c r="C200" s="81">
        <v>4130</v>
      </c>
      <c r="D200" s="83" t="s">
        <v>144</v>
      </c>
      <c r="E200" s="84">
        <v>57000</v>
      </c>
      <c r="F200" s="84">
        <v>15959</v>
      </c>
      <c r="G200" s="99"/>
    </row>
    <row r="201" spans="1:7" ht="24" customHeight="1">
      <c r="A201" s="90" t="s">
        <v>90</v>
      </c>
      <c r="B201" s="90"/>
      <c r="C201" s="91"/>
      <c r="D201" s="100" t="s">
        <v>91</v>
      </c>
      <c r="E201" s="93">
        <f>E202+E209+E213+E225+E229</f>
        <v>4803047</v>
      </c>
      <c r="F201" s="93">
        <f>F202+F209+F213+F225+F229</f>
        <v>896166</v>
      </c>
      <c r="G201" s="101">
        <f>F201/E201%</f>
        <v>18.65828087878382</v>
      </c>
    </row>
    <row r="202" spans="1:7" ht="24" customHeight="1">
      <c r="A202" s="82"/>
      <c r="B202" s="82" t="s">
        <v>369</v>
      </c>
      <c r="C202" s="81"/>
      <c r="D202" s="83" t="s">
        <v>360</v>
      </c>
      <c r="E202" s="84">
        <f>E203+E204+E205+E206+E207+E208</f>
        <v>2315015</v>
      </c>
      <c r="F202" s="84">
        <f>F203+F204+F205+F206+F207+F208</f>
        <v>0</v>
      </c>
      <c r="G202" s="102">
        <f>F202/E202%</f>
        <v>0</v>
      </c>
    </row>
    <row r="203" spans="1:7" ht="24" customHeight="1">
      <c r="A203" s="82"/>
      <c r="B203" s="82"/>
      <c r="C203" s="81">
        <v>3020</v>
      </c>
      <c r="D203" s="83" t="s">
        <v>188</v>
      </c>
      <c r="E203" s="84">
        <v>500</v>
      </c>
      <c r="F203" s="84"/>
      <c r="G203" s="102"/>
    </row>
    <row r="204" spans="1:7" ht="24" customHeight="1">
      <c r="A204" s="82"/>
      <c r="B204" s="82"/>
      <c r="C204" s="81">
        <v>4010</v>
      </c>
      <c r="D204" s="83" t="s">
        <v>142</v>
      </c>
      <c r="E204" s="84">
        <v>130000</v>
      </c>
      <c r="F204" s="84"/>
      <c r="G204" s="102"/>
    </row>
    <row r="205" spans="1:7" ht="24" customHeight="1">
      <c r="A205" s="82"/>
      <c r="B205" s="82"/>
      <c r="C205" s="81" t="s">
        <v>182</v>
      </c>
      <c r="D205" s="83" t="s">
        <v>143</v>
      </c>
      <c r="E205" s="84">
        <v>26035</v>
      </c>
      <c r="F205" s="84"/>
      <c r="G205" s="102"/>
    </row>
    <row r="206" spans="1:7" ht="24" customHeight="1">
      <c r="A206" s="82"/>
      <c r="B206" s="82"/>
      <c r="C206" s="81" t="s">
        <v>168</v>
      </c>
      <c r="D206" s="83" t="s">
        <v>144</v>
      </c>
      <c r="E206" s="84">
        <v>150480</v>
      </c>
      <c r="F206" s="84"/>
      <c r="G206" s="102"/>
    </row>
    <row r="207" spans="1:7" ht="24" customHeight="1">
      <c r="A207" s="82"/>
      <c r="B207" s="82"/>
      <c r="C207" s="81">
        <v>6050</v>
      </c>
      <c r="D207" s="83" t="s">
        <v>146</v>
      </c>
      <c r="E207" s="84">
        <v>1927287</v>
      </c>
      <c r="F207" s="84"/>
      <c r="G207" s="102"/>
    </row>
    <row r="208" spans="1:7" ht="36.75" customHeight="1">
      <c r="A208" s="82"/>
      <c r="B208" s="82"/>
      <c r="C208" s="98">
        <v>6060</v>
      </c>
      <c r="D208" s="83" t="s">
        <v>458</v>
      </c>
      <c r="E208" s="84">
        <v>80713</v>
      </c>
      <c r="F208" s="84"/>
      <c r="G208" s="99"/>
    </row>
    <row r="209" spans="1:7" ht="33" customHeight="1">
      <c r="A209" s="82"/>
      <c r="B209" s="82" t="s">
        <v>271</v>
      </c>
      <c r="C209" s="81"/>
      <c r="D209" s="83" t="s">
        <v>270</v>
      </c>
      <c r="E209" s="84">
        <f>E210+E211+E212</f>
        <v>41290</v>
      </c>
      <c r="F209" s="84">
        <f>F211+F212</f>
        <v>0</v>
      </c>
      <c r="G209" s="102">
        <f>F209/E209%</f>
        <v>0</v>
      </c>
    </row>
    <row r="210" spans="1:7" ht="27" customHeight="1">
      <c r="A210" s="82"/>
      <c r="B210" s="82"/>
      <c r="C210" s="98" t="s">
        <v>182</v>
      </c>
      <c r="D210" s="83" t="s">
        <v>143</v>
      </c>
      <c r="E210" s="84">
        <v>48</v>
      </c>
      <c r="F210" s="84"/>
      <c r="G210" s="102"/>
    </row>
    <row r="211" spans="1:7" ht="24" customHeight="1">
      <c r="A211" s="82"/>
      <c r="B211" s="82"/>
      <c r="C211" s="98">
        <v>4170</v>
      </c>
      <c r="D211" s="83" t="s">
        <v>113</v>
      </c>
      <c r="E211" s="84">
        <v>23212</v>
      </c>
      <c r="F211" s="84"/>
      <c r="G211" s="99"/>
    </row>
    <row r="212" spans="1:7" ht="24" customHeight="1">
      <c r="A212" s="82"/>
      <c r="B212" s="123"/>
      <c r="C212" s="98" t="s">
        <v>168</v>
      </c>
      <c r="D212" s="83" t="s">
        <v>144</v>
      </c>
      <c r="E212" s="84">
        <v>18030</v>
      </c>
      <c r="F212" s="84"/>
      <c r="G212" s="99"/>
    </row>
    <row r="213" spans="1:7" ht="24" customHeight="1">
      <c r="A213" s="82"/>
      <c r="B213" s="82" t="s">
        <v>94</v>
      </c>
      <c r="C213" s="81"/>
      <c r="D213" s="83" t="s">
        <v>26</v>
      </c>
      <c r="E213" s="84">
        <f>E214+E215+E216+E217+E218+E219+E220+E221+E222+E223+E224</f>
        <v>2199417</v>
      </c>
      <c r="F213" s="84">
        <f>F214+F215+F216+F217+F218+F219+F220+F221+F222+F223+F224</f>
        <v>896166</v>
      </c>
      <c r="G213" s="102">
        <f>F213/E213%</f>
        <v>40.74561576999724</v>
      </c>
    </row>
    <row r="214" spans="1:7" ht="30" customHeight="1">
      <c r="A214" s="82"/>
      <c r="B214" s="82"/>
      <c r="C214" s="81">
        <v>3020</v>
      </c>
      <c r="D214" s="83" t="s">
        <v>188</v>
      </c>
      <c r="E214" s="84">
        <v>1500</v>
      </c>
      <c r="F214" s="84">
        <v>540</v>
      </c>
      <c r="G214" s="99"/>
    </row>
    <row r="215" spans="1:7" ht="30" customHeight="1">
      <c r="A215" s="82"/>
      <c r="B215" s="82"/>
      <c r="C215" s="81">
        <v>3257</v>
      </c>
      <c r="D215" s="83" t="s">
        <v>459</v>
      </c>
      <c r="E215" s="84">
        <v>20606</v>
      </c>
      <c r="F215" s="84"/>
      <c r="G215" s="99"/>
    </row>
    <row r="216" spans="1:7" ht="24" customHeight="1">
      <c r="A216" s="82"/>
      <c r="B216" s="82"/>
      <c r="C216" s="98">
        <v>4010</v>
      </c>
      <c r="D216" s="83" t="s">
        <v>142</v>
      </c>
      <c r="E216" s="84">
        <v>1065268</v>
      </c>
      <c r="F216" s="84">
        <v>435977</v>
      </c>
      <c r="G216" s="99"/>
    </row>
    <row r="217" spans="1:7" ht="24" customHeight="1">
      <c r="A217" s="82"/>
      <c r="B217" s="82"/>
      <c r="C217" s="98">
        <v>4017</v>
      </c>
      <c r="D217" s="83" t="s">
        <v>142</v>
      </c>
      <c r="E217" s="84">
        <v>89460</v>
      </c>
      <c r="F217" s="84">
        <v>16542</v>
      </c>
      <c r="G217" s="99"/>
    </row>
    <row r="218" spans="1:7" ht="24" customHeight="1">
      <c r="A218" s="82"/>
      <c r="B218" s="82"/>
      <c r="C218" s="81">
        <v>4040</v>
      </c>
      <c r="D218" s="83" t="s">
        <v>153</v>
      </c>
      <c r="E218" s="84">
        <v>60732</v>
      </c>
      <c r="F218" s="84">
        <v>59981</v>
      </c>
      <c r="G218" s="99"/>
    </row>
    <row r="219" spans="1:7" ht="24" customHeight="1">
      <c r="A219" s="82"/>
      <c r="B219" s="82"/>
      <c r="C219" s="98" t="s">
        <v>195</v>
      </c>
      <c r="D219" s="83" t="s">
        <v>143</v>
      </c>
      <c r="E219" s="84">
        <v>221900</v>
      </c>
      <c r="F219" s="84">
        <v>88940</v>
      </c>
      <c r="G219" s="99"/>
    </row>
    <row r="220" spans="1:7" ht="24" customHeight="1">
      <c r="A220" s="82"/>
      <c r="B220" s="82"/>
      <c r="C220" s="98" t="s">
        <v>358</v>
      </c>
      <c r="D220" s="83" t="s">
        <v>143</v>
      </c>
      <c r="E220" s="84">
        <v>24192</v>
      </c>
      <c r="F220" s="84">
        <v>3194</v>
      </c>
      <c r="G220" s="99"/>
    </row>
    <row r="221" spans="1:7" ht="24" customHeight="1">
      <c r="A221" s="82"/>
      <c r="B221" s="82"/>
      <c r="C221" s="98">
        <v>4170</v>
      </c>
      <c r="D221" s="83" t="s">
        <v>113</v>
      </c>
      <c r="E221" s="84">
        <v>62500</v>
      </c>
      <c r="F221" s="84">
        <v>12111</v>
      </c>
      <c r="G221" s="99"/>
    </row>
    <row r="222" spans="1:7" ht="24" customHeight="1">
      <c r="A222" s="82"/>
      <c r="B222" s="82"/>
      <c r="C222" s="98">
        <v>4177</v>
      </c>
      <c r="D222" s="83" t="s">
        <v>113</v>
      </c>
      <c r="E222" s="84">
        <v>83399</v>
      </c>
      <c r="F222" s="84">
        <v>7803</v>
      </c>
      <c r="G222" s="99"/>
    </row>
    <row r="223" spans="1:7" ht="30" customHeight="1">
      <c r="A223" s="82"/>
      <c r="B223" s="82"/>
      <c r="C223" s="98" t="s">
        <v>388</v>
      </c>
      <c r="D223" s="83" t="s">
        <v>144</v>
      </c>
      <c r="E223" s="84">
        <v>420800</v>
      </c>
      <c r="F223" s="84">
        <v>220459</v>
      </c>
      <c r="G223" s="99"/>
    </row>
    <row r="224" spans="1:7" ht="24" customHeight="1">
      <c r="A224" s="82"/>
      <c r="B224" s="123"/>
      <c r="C224" s="98" t="s">
        <v>460</v>
      </c>
      <c r="D224" s="83" t="s">
        <v>144</v>
      </c>
      <c r="E224" s="84">
        <v>149060</v>
      </c>
      <c r="F224" s="84">
        <v>50619</v>
      </c>
      <c r="G224" s="99"/>
    </row>
    <row r="225" spans="1:7" ht="54.75" customHeight="1">
      <c r="A225" s="82"/>
      <c r="B225" s="82" t="s">
        <v>114</v>
      </c>
      <c r="C225" s="81"/>
      <c r="D225" s="83" t="s">
        <v>115</v>
      </c>
      <c r="E225" s="84">
        <f>E226+E227+E228</f>
        <v>65000</v>
      </c>
      <c r="F225" s="84">
        <f>F226+F227+F228</f>
        <v>0</v>
      </c>
      <c r="G225" s="102">
        <f>F225/E225%</f>
        <v>0</v>
      </c>
    </row>
    <row r="226" spans="1:7" ht="30.75" customHeight="1">
      <c r="A226" s="82"/>
      <c r="B226" s="82"/>
      <c r="C226" s="98">
        <v>4010</v>
      </c>
      <c r="D226" s="83" t="s">
        <v>142</v>
      </c>
      <c r="E226" s="84">
        <v>30000</v>
      </c>
      <c r="F226" s="84"/>
      <c r="G226" s="102"/>
    </row>
    <row r="227" spans="1:7" ht="31.5" customHeight="1">
      <c r="A227" s="82"/>
      <c r="B227" s="82"/>
      <c r="C227" s="98" t="s">
        <v>195</v>
      </c>
      <c r="D227" s="83" t="s">
        <v>143</v>
      </c>
      <c r="E227" s="84">
        <v>6000</v>
      </c>
      <c r="F227" s="84"/>
      <c r="G227" s="102"/>
    </row>
    <row r="228" spans="1:7" ht="30" customHeight="1">
      <c r="A228" s="82"/>
      <c r="B228" s="82"/>
      <c r="C228" s="82" t="s">
        <v>461</v>
      </c>
      <c r="D228" s="83" t="s">
        <v>144</v>
      </c>
      <c r="E228" s="84">
        <v>29000</v>
      </c>
      <c r="F228" s="84"/>
      <c r="G228" s="102"/>
    </row>
    <row r="229" spans="1:7" ht="30" customHeight="1">
      <c r="A229" s="82"/>
      <c r="B229" s="82" t="s">
        <v>416</v>
      </c>
      <c r="C229" s="82"/>
      <c r="D229" s="83" t="s">
        <v>36</v>
      </c>
      <c r="E229" s="84">
        <f>E230</f>
        <v>182325</v>
      </c>
      <c r="F229" s="84">
        <f>F230</f>
        <v>0</v>
      </c>
      <c r="G229" s="102">
        <f>F229/E229%</f>
        <v>0</v>
      </c>
    </row>
    <row r="230" spans="1:7" ht="30" customHeight="1">
      <c r="A230" s="82"/>
      <c r="B230" s="82"/>
      <c r="C230" s="82" t="s">
        <v>462</v>
      </c>
      <c r="D230" s="83" t="s">
        <v>146</v>
      </c>
      <c r="E230" s="84">
        <v>182325</v>
      </c>
      <c r="F230" s="84"/>
      <c r="G230" s="102"/>
    </row>
    <row r="231" spans="1:7" ht="40.5" customHeight="1">
      <c r="A231" s="90" t="s">
        <v>25</v>
      </c>
      <c r="B231" s="90"/>
      <c r="C231" s="91"/>
      <c r="D231" s="92" t="s">
        <v>258</v>
      </c>
      <c r="E231" s="93">
        <f>E232+E235+E237+E239</f>
        <v>2630842</v>
      </c>
      <c r="F231" s="93">
        <f>F232+F235+F237+F239</f>
        <v>1039333</v>
      </c>
      <c r="G231" s="101">
        <f>F231/E231%</f>
        <v>39.50571718103938</v>
      </c>
    </row>
    <row r="232" spans="1:7" ht="40.5" customHeight="1">
      <c r="A232" s="82"/>
      <c r="B232" s="82" t="s">
        <v>134</v>
      </c>
      <c r="C232" s="81"/>
      <c r="D232" s="83" t="s">
        <v>135</v>
      </c>
      <c r="E232" s="84">
        <f>E233+E234</f>
        <v>125300</v>
      </c>
      <c r="F232" s="84">
        <f>F233+F234</f>
        <v>50209</v>
      </c>
      <c r="G232" s="102">
        <f>F232/E232%</f>
        <v>40.07102952913009</v>
      </c>
    </row>
    <row r="233" spans="1:7" ht="66" customHeight="1">
      <c r="A233" s="82"/>
      <c r="B233" s="82"/>
      <c r="C233" s="81">
        <v>2320</v>
      </c>
      <c r="D233" s="83" t="s">
        <v>149</v>
      </c>
      <c r="E233" s="84">
        <v>26660</v>
      </c>
      <c r="F233" s="84">
        <v>889</v>
      </c>
      <c r="G233" s="110"/>
    </row>
    <row r="234" spans="1:7" ht="39" customHeight="1">
      <c r="A234" s="82"/>
      <c r="B234" s="82"/>
      <c r="C234" s="81">
        <v>2580</v>
      </c>
      <c r="D234" s="83" t="s">
        <v>154</v>
      </c>
      <c r="E234" s="84">
        <v>98640</v>
      </c>
      <c r="F234" s="84">
        <v>49320</v>
      </c>
      <c r="G234" s="110"/>
    </row>
    <row r="235" spans="1:7" ht="24" customHeight="1">
      <c r="A235" s="82"/>
      <c r="B235" s="82" t="s">
        <v>27</v>
      </c>
      <c r="C235" s="81"/>
      <c r="D235" s="83" t="s">
        <v>28</v>
      </c>
      <c r="E235" s="84">
        <f>E236</f>
        <v>2393660</v>
      </c>
      <c r="F235" s="84">
        <f>F236</f>
        <v>952742</v>
      </c>
      <c r="G235" s="102">
        <f>F235/E235%</f>
        <v>39.80272887544597</v>
      </c>
    </row>
    <row r="236" spans="1:7" ht="60.75" customHeight="1">
      <c r="A236" s="82"/>
      <c r="B236" s="82"/>
      <c r="C236" s="81">
        <v>2320</v>
      </c>
      <c r="D236" s="83" t="s">
        <v>149</v>
      </c>
      <c r="E236" s="84">
        <v>2393660</v>
      </c>
      <c r="F236" s="84">
        <v>952742</v>
      </c>
      <c r="G236" s="99"/>
    </row>
    <row r="237" spans="1:7" ht="22.5" customHeight="1">
      <c r="A237" s="82"/>
      <c r="B237" s="82" t="s">
        <v>419</v>
      </c>
      <c r="C237" s="81"/>
      <c r="D237" s="83" t="s">
        <v>420</v>
      </c>
      <c r="E237" s="84">
        <f>E238</f>
        <v>11182</v>
      </c>
      <c r="F237" s="84">
        <f>F238</f>
        <v>11182</v>
      </c>
      <c r="G237" s="99">
        <f>F237/E237%</f>
        <v>100</v>
      </c>
    </row>
    <row r="238" spans="1:7" ht="30.75" customHeight="1">
      <c r="A238" s="82"/>
      <c r="B238" s="82"/>
      <c r="C238" s="81">
        <v>3110</v>
      </c>
      <c r="D238" s="83" t="s">
        <v>194</v>
      </c>
      <c r="E238" s="84">
        <v>11182</v>
      </c>
      <c r="F238" s="84">
        <v>11182</v>
      </c>
      <c r="G238" s="99"/>
    </row>
    <row r="239" spans="1:7" ht="24" customHeight="1">
      <c r="A239" s="82"/>
      <c r="B239" s="82" t="s">
        <v>345</v>
      </c>
      <c r="C239" s="81"/>
      <c r="D239" s="83" t="s">
        <v>36</v>
      </c>
      <c r="E239" s="84">
        <f>E240+E241</f>
        <v>100700</v>
      </c>
      <c r="F239" s="84">
        <f>F240+F241</f>
        <v>25200</v>
      </c>
      <c r="G239" s="102">
        <f>F239/E239%</f>
        <v>25.02482621648461</v>
      </c>
    </row>
    <row r="240" spans="1:7" ht="84.75" customHeight="1">
      <c r="A240" s="82"/>
      <c r="B240" s="82"/>
      <c r="C240" s="81">
        <v>2360</v>
      </c>
      <c r="D240" s="83" t="s">
        <v>295</v>
      </c>
      <c r="E240" s="84">
        <v>5000</v>
      </c>
      <c r="F240" s="84"/>
      <c r="G240" s="102"/>
    </row>
    <row r="241" spans="1:7" ht="30.75" customHeight="1">
      <c r="A241" s="82"/>
      <c r="B241" s="82"/>
      <c r="C241" s="81">
        <v>3110</v>
      </c>
      <c r="D241" s="83" t="s">
        <v>194</v>
      </c>
      <c r="E241" s="84">
        <v>95700</v>
      </c>
      <c r="F241" s="84">
        <v>25200</v>
      </c>
      <c r="G241" s="99"/>
    </row>
    <row r="242" spans="1:7" s="122" customFormat="1" ht="24" customHeight="1">
      <c r="A242" s="111" t="s">
        <v>38</v>
      </c>
      <c r="B242" s="111"/>
      <c r="C242" s="119"/>
      <c r="D242" s="120" t="s">
        <v>39</v>
      </c>
      <c r="E242" s="114">
        <f>E243+E249+E258+E265+E275+E278+E280+E292+E294</f>
        <v>13238505</v>
      </c>
      <c r="F242" s="114">
        <f>F243+F249+F258+F265+F275+F278+F280+F292+F294</f>
        <v>5117060.55</v>
      </c>
      <c r="G242" s="121">
        <f>F242/E242%</f>
        <v>38.65285808329566</v>
      </c>
    </row>
    <row r="243" spans="1:7" s="122" customFormat="1" ht="24" customHeight="1">
      <c r="A243" s="115"/>
      <c r="B243" s="115" t="s">
        <v>463</v>
      </c>
      <c r="C243" s="124"/>
      <c r="D243" s="125" t="s">
        <v>464</v>
      </c>
      <c r="E243" s="103">
        <f>E244+E245+E246+E247+E248</f>
        <v>61823</v>
      </c>
      <c r="F243" s="103">
        <f>F244+F245+F246+F247+F248</f>
        <v>27068</v>
      </c>
      <c r="G243" s="126">
        <f>F243/E243%</f>
        <v>43.78305808517865</v>
      </c>
    </row>
    <row r="244" spans="1:7" s="122" customFormat="1" ht="24" customHeight="1">
      <c r="A244" s="115"/>
      <c r="B244" s="115"/>
      <c r="C244" s="124">
        <v>3020</v>
      </c>
      <c r="D244" s="83" t="s">
        <v>188</v>
      </c>
      <c r="E244" s="103">
        <v>988</v>
      </c>
      <c r="F244" s="103">
        <v>357</v>
      </c>
      <c r="G244" s="126"/>
    </row>
    <row r="245" spans="1:7" s="122" customFormat="1" ht="24" customHeight="1">
      <c r="A245" s="115"/>
      <c r="B245" s="115"/>
      <c r="C245" s="81">
        <v>4010</v>
      </c>
      <c r="D245" s="83" t="s">
        <v>142</v>
      </c>
      <c r="E245" s="103">
        <v>46069</v>
      </c>
      <c r="F245" s="103">
        <v>17907</v>
      </c>
      <c r="G245" s="126"/>
    </row>
    <row r="246" spans="1:7" s="122" customFormat="1" ht="24" customHeight="1">
      <c r="A246" s="115"/>
      <c r="B246" s="115"/>
      <c r="C246" s="124">
        <v>4040</v>
      </c>
      <c r="D246" s="83" t="s">
        <v>153</v>
      </c>
      <c r="E246" s="103">
        <v>4147</v>
      </c>
      <c r="F246" s="103">
        <v>4147</v>
      </c>
      <c r="G246" s="126"/>
    </row>
    <row r="247" spans="1:7" s="122" customFormat="1" ht="24" customHeight="1">
      <c r="A247" s="115"/>
      <c r="B247" s="115"/>
      <c r="C247" s="98" t="s">
        <v>182</v>
      </c>
      <c r="D247" s="83" t="s">
        <v>143</v>
      </c>
      <c r="E247" s="103">
        <v>9554</v>
      </c>
      <c r="F247" s="103">
        <v>3831</v>
      </c>
      <c r="G247" s="126"/>
    </row>
    <row r="248" spans="1:7" s="122" customFormat="1" ht="24" customHeight="1">
      <c r="A248" s="115"/>
      <c r="B248" s="115"/>
      <c r="C248" s="124">
        <v>4440</v>
      </c>
      <c r="D248" s="83" t="s">
        <v>144</v>
      </c>
      <c r="E248" s="103">
        <v>1065</v>
      </c>
      <c r="F248" s="103">
        <v>826</v>
      </c>
      <c r="G248" s="126"/>
    </row>
    <row r="249" spans="1:7" s="122" customFormat="1" ht="24" customHeight="1">
      <c r="A249" s="82"/>
      <c r="B249" s="82" t="s">
        <v>55</v>
      </c>
      <c r="C249" s="81"/>
      <c r="D249" s="83" t="s">
        <v>66</v>
      </c>
      <c r="E249" s="84">
        <f>E250+E251+E252+E253+E254+E255+E256+E257</f>
        <v>4507062</v>
      </c>
      <c r="F249" s="84">
        <f>F250+F251+F252+F253+F254+F255+F256+F257</f>
        <v>1706757</v>
      </c>
      <c r="G249" s="102">
        <f>F249/E249%</f>
        <v>37.86850502611235</v>
      </c>
    </row>
    <row r="250" spans="1:7" s="122" customFormat="1" ht="39" customHeight="1">
      <c r="A250" s="82"/>
      <c r="B250" s="82"/>
      <c r="C250" s="81">
        <v>2540</v>
      </c>
      <c r="D250" s="83" t="s">
        <v>145</v>
      </c>
      <c r="E250" s="84">
        <v>2191970</v>
      </c>
      <c r="F250" s="84">
        <v>1106733</v>
      </c>
      <c r="G250" s="99"/>
    </row>
    <row r="251" spans="1:7" s="122" customFormat="1" ht="36.75" customHeight="1">
      <c r="A251" s="82"/>
      <c r="B251" s="82"/>
      <c r="C251" s="81">
        <v>3020</v>
      </c>
      <c r="D251" s="83" t="s">
        <v>188</v>
      </c>
      <c r="E251" s="84">
        <v>1112</v>
      </c>
      <c r="F251" s="84">
        <v>420</v>
      </c>
      <c r="G251" s="99"/>
    </row>
    <row r="252" spans="1:7" s="122" customFormat="1" ht="24" customHeight="1">
      <c r="A252" s="82"/>
      <c r="B252" s="82"/>
      <c r="C252" s="81">
        <v>4010</v>
      </c>
      <c r="D252" s="83" t="s">
        <v>142</v>
      </c>
      <c r="E252" s="84">
        <v>485876</v>
      </c>
      <c r="F252" s="84">
        <v>243745</v>
      </c>
      <c r="G252" s="99"/>
    </row>
    <row r="253" spans="1:7" s="122" customFormat="1" ht="24" customHeight="1">
      <c r="A253" s="82"/>
      <c r="B253" s="82"/>
      <c r="C253" s="81">
        <v>4040</v>
      </c>
      <c r="D253" s="83" t="s">
        <v>153</v>
      </c>
      <c r="E253" s="84">
        <v>38429</v>
      </c>
      <c r="F253" s="84">
        <v>38429</v>
      </c>
      <c r="G253" s="99"/>
    </row>
    <row r="254" spans="1:7" s="122" customFormat="1" ht="24" customHeight="1">
      <c r="A254" s="82"/>
      <c r="B254" s="82"/>
      <c r="C254" s="98" t="s">
        <v>182</v>
      </c>
      <c r="D254" s="83" t="s">
        <v>143</v>
      </c>
      <c r="E254" s="84">
        <v>101337</v>
      </c>
      <c r="F254" s="84">
        <v>50812</v>
      </c>
      <c r="G254" s="99"/>
    </row>
    <row r="255" spans="1:7" s="122" customFormat="1" ht="29.25" customHeight="1">
      <c r="A255" s="82"/>
      <c r="B255" s="82"/>
      <c r="C255" s="98" t="s">
        <v>389</v>
      </c>
      <c r="D255" s="83" t="s">
        <v>144</v>
      </c>
      <c r="E255" s="84">
        <v>164084</v>
      </c>
      <c r="F255" s="84">
        <v>100354</v>
      </c>
      <c r="G255" s="99"/>
    </row>
    <row r="256" spans="1:7" s="122" customFormat="1" ht="29.25" customHeight="1">
      <c r="A256" s="82"/>
      <c r="B256" s="82"/>
      <c r="C256" s="98">
        <v>6057</v>
      </c>
      <c r="D256" s="83" t="s">
        <v>146</v>
      </c>
      <c r="E256" s="84">
        <v>963761</v>
      </c>
      <c r="F256" s="84">
        <v>73367</v>
      </c>
      <c r="G256" s="99"/>
    </row>
    <row r="257" spans="1:7" s="122" customFormat="1" ht="29.25" customHeight="1">
      <c r="A257" s="82"/>
      <c r="B257" s="82"/>
      <c r="C257" s="98">
        <v>6059</v>
      </c>
      <c r="D257" s="83" t="s">
        <v>146</v>
      </c>
      <c r="E257" s="84">
        <v>560493</v>
      </c>
      <c r="F257" s="84">
        <v>92897</v>
      </c>
      <c r="G257" s="99"/>
    </row>
    <row r="258" spans="1:7" s="122" customFormat="1" ht="40.5" customHeight="1">
      <c r="A258" s="82"/>
      <c r="B258" s="82" t="s">
        <v>57</v>
      </c>
      <c r="C258" s="81"/>
      <c r="D258" s="83" t="s">
        <v>67</v>
      </c>
      <c r="E258" s="84">
        <f>E259+E260+E261+E262+E263+E264</f>
        <v>2021672</v>
      </c>
      <c r="F258" s="84">
        <f>F259+F260+F261+F262+F263+F264</f>
        <v>1039499</v>
      </c>
      <c r="G258" s="102">
        <f>F258/E258%</f>
        <v>51.41778686156805</v>
      </c>
    </row>
    <row r="259" spans="1:7" s="122" customFormat="1" ht="35.25" customHeight="1">
      <c r="A259" s="82"/>
      <c r="B259" s="82"/>
      <c r="C259" s="81">
        <v>3020</v>
      </c>
      <c r="D259" s="83" t="s">
        <v>188</v>
      </c>
      <c r="E259" s="84">
        <v>3090</v>
      </c>
      <c r="F259" s="84">
        <v>160</v>
      </c>
      <c r="G259" s="99"/>
    </row>
    <row r="260" spans="1:7" s="122" customFormat="1" ht="24" customHeight="1">
      <c r="A260" s="82"/>
      <c r="B260" s="82"/>
      <c r="C260" s="81">
        <v>4010</v>
      </c>
      <c r="D260" s="83" t="s">
        <v>142</v>
      </c>
      <c r="E260" s="84">
        <v>1340099</v>
      </c>
      <c r="F260" s="84">
        <v>649087</v>
      </c>
      <c r="G260" s="99"/>
    </row>
    <row r="261" spans="1:7" s="122" customFormat="1" ht="24" customHeight="1">
      <c r="A261" s="82"/>
      <c r="B261" s="82"/>
      <c r="C261" s="81">
        <v>4040</v>
      </c>
      <c r="D261" s="83" t="s">
        <v>153</v>
      </c>
      <c r="E261" s="84">
        <v>99670</v>
      </c>
      <c r="F261" s="84">
        <v>99669</v>
      </c>
      <c r="G261" s="99"/>
    </row>
    <row r="262" spans="1:7" s="122" customFormat="1" ht="24" customHeight="1">
      <c r="A262" s="82"/>
      <c r="B262" s="82"/>
      <c r="C262" s="98" t="s">
        <v>182</v>
      </c>
      <c r="D262" s="83" t="s">
        <v>143</v>
      </c>
      <c r="E262" s="84">
        <v>266477</v>
      </c>
      <c r="F262" s="84">
        <v>137704</v>
      </c>
      <c r="G262" s="99"/>
    </row>
    <row r="263" spans="1:7" s="122" customFormat="1" ht="18.75" customHeight="1">
      <c r="A263" s="82"/>
      <c r="B263" s="82"/>
      <c r="C263" s="98">
        <v>4170</v>
      </c>
      <c r="D263" s="83" t="s">
        <v>113</v>
      </c>
      <c r="E263" s="84">
        <v>28880</v>
      </c>
      <c r="F263" s="84">
        <v>16928</v>
      </c>
      <c r="G263" s="99"/>
    </row>
    <row r="264" spans="1:7" s="122" customFormat="1" ht="31.5" customHeight="1">
      <c r="A264" s="82"/>
      <c r="B264" s="82"/>
      <c r="C264" s="98" t="s">
        <v>266</v>
      </c>
      <c r="D264" s="83" t="s">
        <v>144</v>
      </c>
      <c r="E264" s="84">
        <v>283456</v>
      </c>
      <c r="F264" s="84">
        <v>135951</v>
      </c>
      <c r="G264" s="99"/>
    </row>
    <row r="265" spans="1:7" s="122" customFormat="1" ht="24" customHeight="1">
      <c r="A265" s="82"/>
      <c r="B265" s="82" t="s">
        <v>77</v>
      </c>
      <c r="C265" s="81"/>
      <c r="D265" s="83" t="s">
        <v>83</v>
      </c>
      <c r="E265" s="84">
        <f>E266+E267+E268+E269+E270+E271+E272+E273+E274</f>
        <v>2836581</v>
      </c>
      <c r="F265" s="84">
        <f>F266+F267+F268+F269+F270+F271+F272+F273+F274</f>
        <v>476641</v>
      </c>
      <c r="G265" s="102">
        <f>F265/E265%</f>
        <v>16.80336292177096</v>
      </c>
    </row>
    <row r="266" spans="1:7" s="122" customFormat="1" ht="39" customHeight="1">
      <c r="A266" s="82"/>
      <c r="B266" s="82"/>
      <c r="C266" s="81">
        <v>3020</v>
      </c>
      <c r="D266" s="83" t="s">
        <v>188</v>
      </c>
      <c r="E266" s="84">
        <v>35894</v>
      </c>
      <c r="F266" s="84">
        <v>12836</v>
      </c>
      <c r="G266" s="99"/>
    </row>
    <row r="267" spans="1:7" s="122" customFormat="1" ht="24" customHeight="1">
      <c r="A267" s="82"/>
      <c r="B267" s="82"/>
      <c r="C267" s="81">
        <v>3050</v>
      </c>
      <c r="D267" s="83" t="s">
        <v>190</v>
      </c>
      <c r="E267" s="84">
        <v>360</v>
      </c>
      <c r="F267" s="84">
        <v>180</v>
      </c>
      <c r="G267" s="99"/>
    </row>
    <row r="268" spans="1:7" s="122" customFormat="1" ht="24" customHeight="1">
      <c r="A268" s="82"/>
      <c r="B268" s="82"/>
      <c r="C268" s="81">
        <v>4010</v>
      </c>
      <c r="D268" s="83" t="s">
        <v>142</v>
      </c>
      <c r="E268" s="84">
        <v>695197</v>
      </c>
      <c r="F268" s="84">
        <v>278660</v>
      </c>
      <c r="G268" s="99"/>
    </row>
    <row r="269" spans="1:7" s="122" customFormat="1" ht="24" customHeight="1">
      <c r="A269" s="82"/>
      <c r="B269" s="82"/>
      <c r="C269" s="81">
        <v>4040</v>
      </c>
      <c r="D269" s="83" t="s">
        <v>153</v>
      </c>
      <c r="E269" s="84">
        <v>48697</v>
      </c>
      <c r="F269" s="84">
        <v>48696</v>
      </c>
      <c r="G269" s="99"/>
    </row>
    <row r="270" spans="1:7" s="122" customFormat="1" ht="24" customHeight="1">
      <c r="A270" s="82"/>
      <c r="B270" s="82"/>
      <c r="C270" s="98" t="s">
        <v>182</v>
      </c>
      <c r="D270" s="83" t="s">
        <v>143</v>
      </c>
      <c r="E270" s="84">
        <v>135265</v>
      </c>
      <c r="F270" s="84">
        <v>53265</v>
      </c>
      <c r="G270" s="99"/>
    </row>
    <row r="271" spans="1:7" s="122" customFormat="1" ht="41.25" customHeight="1">
      <c r="A271" s="82"/>
      <c r="B271" s="82"/>
      <c r="C271" s="98" t="s">
        <v>361</v>
      </c>
      <c r="D271" s="83" t="s">
        <v>144</v>
      </c>
      <c r="E271" s="84">
        <v>107707</v>
      </c>
      <c r="F271" s="84">
        <v>65078</v>
      </c>
      <c r="G271" s="99"/>
    </row>
    <row r="272" spans="1:7" s="122" customFormat="1" ht="35.25" customHeight="1">
      <c r="A272" s="82"/>
      <c r="B272" s="82"/>
      <c r="C272" s="98">
        <v>6050</v>
      </c>
      <c r="D272" s="83" t="s">
        <v>146</v>
      </c>
      <c r="E272" s="84">
        <v>1130000</v>
      </c>
      <c r="F272" s="84"/>
      <c r="G272" s="99"/>
    </row>
    <row r="273" spans="1:7" s="122" customFormat="1" ht="33.75" customHeight="1">
      <c r="A273" s="82"/>
      <c r="B273" s="82"/>
      <c r="C273" s="98">
        <v>6057</v>
      </c>
      <c r="D273" s="83" t="s">
        <v>146</v>
      </c>
      <c r="E273" s="84">
        <v>408461</v>
      </c>
      <c r="F273" s="84">
        <v>8243</v>
      </c>
      <c r="G273" s="99"/>
    </row>
    <row r="274" spans="1:7" s="122" customFormat="1" ht="46.5" customHeight="1">
      <c r="A274" s="82"/>
      <c r="B274" s="82"/>
      <c r="C274" s="98">
        <v>6059</v>
      </c>
      <c r="D274" s="83" t="s">
        <v>146</v>
      </c>
      <c r="E274" s="84">
        <v>275000</v>
      </c>
      <c r="F274" s="84">
        <v>9683</v>
      </c>
      <c r="G274" s="99"/>
    </row>
    <row r="275" spans="1:7" s="122" customFormat="1" ht="33.75" customHeight="1">
      <c r="A275" s="82"/>
      <c r="B275" s="82" t="s">
        <v>362</v>
      </c>
      <c r="C275" s="81"/>
      <c r="D275" s="83" t="s">
        <v>390</v>
      </c>
      <c r="E275" s="84">
        <f>E276+E277</f>
        <v>72212</v>
      </c>
      <c r="F275" s="84">
        <f>F276+F277</f>
        <v>42942</v>
      </c>
      <c r="G275" s="102">
        <f>F275/E275%</f>
        <v>59.46657065307705</v>
      </c>
    </row>
    <row r="276" spans="1:7" s="122" customFormat="1" ht="24" customHeight="1">
      <c r="A276" s="82"/>
      <c r="B276" s="82"/>
      <c r="C276" s="98">
        <v>3240</v>
      </c>
      <c r="D276" s="83" t="s">
        <v>148</v>
      </c>
      <c r="E276" s="84">
        <v>71712</v>
      </c>
      <c r="F276" s="84">
        <v>42942</v>
      </c>
      <c r="G276" s="102"/>
    </row>
    <row r="277" spans="1:7" s="122" customFormat="1" ht="24" customHeight="1">
      <c r="A277" s="82"/>
      <c r="B277" s="82"/>
      <c r="C277" s="98">
        <v>4210</v>
      </c>
      <c r="D277" s="83" t="s">
        <v>144</v>
      </c>
      <c r="E277" s="84">
        <v>500</v>
      </c>
      <c r="F277" s="84"/>
      <c r="G277" s="102"/>
    </row>
    <row r="278" spans="1:7" s="122" customFormat="1" ht="24" customHeight="1">
      <c r="A278" s="82"/>
      <c r="B278" s="82" t="s">
        <v>259</v>
      </c>
      <c r="C278" s="98"/>
      <c r="D278" s="83" t="s">
        <v>260</v>
      </c>
      <c r="E278" s="84">
        <f>E279</f>
        <v>1152333</v>
      </c>
      <c r="F278" s="84">
        <f>F279</f>
        <v>589076</v>
      </c>
      <c r="G278" s="102">
        <f>F278/E278%</f>
        <v>51.12029248489803</v>
      </c>
    </row>
    <row r="279" spans="1:7" s="122" customFormat="1" ht="40.5" customHeight="1">
      <c r="A279" s="82"/>
      <c r="B279" s="82"/>
      <c r="C279" s="98">
        <v>2540</v>
      </c>
      <c r="D279" s="83" t="s">
        <v>145</v>
      </c>
      <c r="E279" s="84">
        <v>1152333</v>
      </c>
      <c r="F279" s="84">
        <v>589076</v>
      </c>
      <c r="G279" s="99"/>
    </row>
    <row r="280" spans="1:7" s="122" customFormat="1" ht="24" customHeight="1">
      <c r="A280" s="82"/>
      <c r="B280" s="82" t="s">
        <v>95</v>
      </c>
      <c r="C280" s="81"/>
      <c r="D280" s="83" t="s">
        <v>100</v>
      </c>
      <c r="E280" s="84">
        <f>E281+E282+E283+E284+E285+E286+E287+E288+E289+E290+E291</f>
        <v>2369992</v>
      </c>
      <c r="F280" s="84">
        <f>F281+F282+F283+F284+F285+F286+F287+F288+F289+F290+F291</f>
        <v>1224170.43</v>
      </c>
      <c r="G280" s="102">
        <f>F280/E280%</f>
        <v>51.65293511539279</v>
      </c>
    </row>
    <row r="281" spans="1:7" s="122" customFormat="1" ht="39" customHeight="1">
      <c r="A281" s="82"/>
      <c r="B281" s="82"/>
      <c r="C281" s="81">
        <v>3020</v>
      </c>
      <c r="D281" s="83" t="s">
        <v>188</v>
      </c>
      <c r="E281" s="84">
        <v>2748</v>
      </c>
      <c r="F281" s="84">
        <v>535</v>
      </c>
      <c r="G281" s="99"/>
    </row>
    <row r="282" spans="1:7" s="122" customFormat="1" ht="24" customHeight="1">
      <c r="A282" s="82"/>
      <c r="B282" s="82"/>
      <c r="C282" s="81">
        <v>4010</v>
      </c>
      <c r="D282" s="83" t="s">
        <v>142</v>
      </c>
      <c r="E282" s="84">
        <v>1399482</v>
      </c>
      <c r="F282" s="84">
        <v>712826</v>
      </c>
      <c r="G282" s="99"/>
    </row>
    <row r="283" spans="1:7" s="122" customFormat="1" ht="24" customHeight="1">
      <c r="A283" s="82"/>
      <c r="B283" s="82"/>
      <c r="C283" s="81" t="s">
        <v>363</v>
      </c>
      <c r="D283" s="83" t="s">
        <v>142</v>
      </c>
      <c r="E283" s="84">
        <v>65012</v>
      </c>
      <c r="F283" s="84">
        <v>45106</v>
      </c>
      <c r="G283" s="99"/>
    </row>
    <row r="284" spans="1:7" s="122" customFormat="1" ht="24" customHeight="1">
      <c r="A284" s="82"/>
      <c r="B284" s="82"/>
      <c r="C284" s="81">
        <v>4040</v>
      </c>
      <c r="D284" s="83" t="s">
        <v>153</v>
      </c>
      <c r="E284" s="84">
        <v>105639</v>
      </c>
      <c r="F284" s="84">
        <v>105637</v>
      </c>
      <c r="G284" s="99"/>
    </row>
    <row r="285" spans="1:7" s="122" customFormat="1" ht="24" customHeight="1">
      <c r="A285" s="82"/>
      <c r="B285" s="82"/>
      <c r="C285" s="81" t="s">
        <v>465</v>
      </c>
      <c r="D285" s="83" t="s">
        <v>153</v>
      </c>
      <c r="E285" s="84">
        <v>3105</v>
      </c>
      <c r="F285" s="84">
        <v>3105</v>
      </c>
      <c r="G285" s="99"/>
    </row>
    <row r="286" spans="1:7" s="122" customFormat="1" ht="24" customHeight="1">
      <c r="A286" s="82"/>
      <c r="B286" s="82"/>
      <c r="C286" s="98" t="s">
        <v>182</v>
      </c>
      <c r="D286" s="83" t="s">
        <v>143</v>
      </c>
      <c r="E286" s="84">
        <v>280551</v>
      </c>
      <c r="F286" s="84">
        <v>136315</v>
      </c>
      <c r="G286" s="99"/>
    </row>
    <row r="287" spans="1:7" s="122" customFormat="1" ht="32.25" customHeight="1">
      <c r="A287" s="82"/>
      <c r="B287" s="82"/>
      <c r="C287" s="98" t="s">
        <v>364</v>
      </c>
      <c r="D287" s="83" t="s">
        <v>143</v>
      </c>
      <c r="E287" s="84">
        <v>13398</v>
      </c>
      <c r="F287" s="84">
        <v>8514</v>
      </c>
      <c r="G287" s="99"/>
    </row>
    <row r="288" spans="1:7" s="122" customFormat="1" ht="31.5" customHeight="1">
      <c r="A288" s="82"/>
      <c r="B288" s="82"/>
      <c r="C288" s="98" t="s">
        <v>267</v>
      </c>
      <c r="D288" s="83" t="s">
        <v>144</v>
      </c>
      <c r="E288" s="84">
        <v>460845</v>
      </c>
      <c r="F288" s="84">
        <v>187032</v>
      </c>
      <c r="G288" s="99"/>
    </row>
    <row r="289" spans="1:7" s="122" customFormat="1" ht="24" customHeight="1">
      <c r="A289" s="82"/>
      <c r="B289" s="82"/>
      <c r="C289" s="98" t="s">
        <v>365</v>
      </c>
      <c r="D289" s="83" t="s">
        <v>144</v>
      </c>
      <c r="E289" s="84">
        <v>20567</v>
      </c>
      <c r="F289" s="84">
        <v>17016</v>
      </c>
      <c r="G289" s="99"/>
    </row>
    <row r="290" spans="1:7" s="122" customFormat="1" ht="24" customHeight="1">
      <c r="A290" s="82"/>
      <c r="B290" s="82"/>
      <c r="C290" s="81">
        <v>4780</v>
      </c>
      <c r="D290" s="83" t="s">
        <v>202</v>
      </c>
      <c r="E290" s="84">
        <v>17746</v>
      </c>
      <c r="F290" s="84">
        <v>7457.43</v>
      </c>
      <c r="G290" s="99"/>
    </row>
    <row r="291" spans="1:7" s="122" customFormat="1" ht="24" customHeight="1">
      <c r="A291" s="82"/>
      <c r="B291" s="82"/>
      <c r="C291" s="81" t="s">
        <v>466</v>
      </c>
      <c r="D291" s="83" t="s">
        <v>202</v>
      </c>
      <c r="E291" s="84">
        <v>899</v>
      </c>
      <c r="F291" s="84">
        <v>627</v>
      </c>
      <c r="G291" s="99"/>
    </row>
    <row r="292" spans="1:7" s="122" customFormat="1" ht="33" customHeight="1">
      <c r="A292" s="82"/>
      <c r="B292" s="82" t="s">
        <v>133</v>
      </c>
      <c r="C292" s="81"/>
      <c r="D292" s="83" t="s">
        <v>132</v>
      </c>
      <c r="E292" s="84">
        <f>E293</f>
        <v>30830</v>
      </c>
      <c r="F292" s="84">
        <f>F293</f>
        <v>10907.12</v>
      </c>
      <c r="G292" s="102">
        <f>F292/E292%</f>
        <v>35.37826792085631</v>
      </c>
    </row>
    <row r="293" spans="1:7" s="122" customFormat="1" ht="24" customHeight="1">
      <c r="A293" s="82"/>
      <c r="B293" s="82"/>
      <c r="C293" s="81" t="s">
        <v>359</v>
      </c>
      <c r="D293" s="83" t="s">
        <v>150</v>
      </c>
      <c r="E293" s="84">
        <v>30830</v>
      </c>
      <c r="F293" s="84">
        <v>10907.12</v>
      </c>
      <c r="G293" s="99"/>
    </row>
    <row r="294" spans="1:7" s="122" customFormat="1" ht="24" customHeight="1">
      <c r="A294" s="82"/>
      <c r="B294" s="82" t="s">
        <v>40</v>
      </c>
      <c r="C294" s="81"/>
      <c r="D294" s="83" t="s">
        <v>36</v>
      </c>
      <c r="E294" s="84">
        <f>E295</f>
        <v>186000</v>
      </c>
      <c r="F294" s="84">
        <f>F295</f>
        <v>0</v>
      </c>
      <c r="G294" s="110" t="s">
        <v>240</v>
      </c>
    </row>
    <row r="295" spans="1:7" s="122" customFormat="1" ht="24" customHeight="1">
      <c r="A295" s="82"/>
      <c r="B295" s="82"/>
      <c r="C295" s="98">
        <v>4300</v>
      </c>
      <c r="D295" s="83" t="s">
        <v>144</v>
      </c>
      <c r="E295" s="84">
        <v>186000</v>
      </c>
      <c r="F295" s="84"/>
      <c r="G295" s="99"/>
    </row>
    <row r="296" spans="1:7" s="122" customFormat="1" ht="24" customHeight="1">
      <c r="A296" s="111" t="s">
        <v>321</v>
      </c>
      <c r="B296" s="111"/>
      <c r="C296" s="112"/>
      <c r="D296" s="120" t="s">
        <v>323</v>
      </c>
      <c r="E296" s="114">
        <f>E297+E313</f>
        <v>10299985</v>
      </c>
      <c r="F296" s="114">
        <f>F297+F313</f>
        <v>3264453.5</v>
      </c>
      <c r="G296" s="121">
        <f>F296/E296%</f>
        <v>31.69376945694581</v>
      </c>
    </row>
    <row r="297" spans="1:7" s="122" customFormat="1" ht="24" customHeight="1">
      <c r="A297" s="82"/>
      <c r="B297" s="82" t="s">
        <v>322</v>
      </c>
      <c r="C297" s="98"/>
      <c r="D297" s="83" t="s">
        <v>37</v>
      </c>
      <c r="E297" s="84">
        <f>E298+E299+E300+E301+E302+E303+E304+E305+E306+E307+E308+E309+E310+E311+E312</f>
        <v>7065867</v>
      </c>
      <c r="F297" s="84">
        <f>F298+F299+F300+F301+F302+F303+F304+F305+F306+F307+F308+F309+F310+F311+F312</f>
        <v>2772862.51</v>
      </c>
      <c r="G297" s="102">
        <f>F297/E297%</f>
        <v>39.2430611841406</v>
      </c>
    </row>
    <row r="298" spans="1:7" s="122" customFormat="1" ht="69" customHeight="1">
      <c r="A298" s="82"/>
      <c r="B298" s="82"/>
      <c r="C298" s="98">
        <v>2320</v>
      </c>
      <c r="D298" s="83" t="s">
        <v>149</v>
      </c>
      <c r="E298" s="84">
        <v>357320</v>
      </c>
      <c r="F298" s="84">
        <v>81171</v>
      </c>
      <c r="G298" s="99"/>
    </row>
    <row r="299" spans="1:7" s="122" customFormat="1" ht="31.5" customHeight="1">
      <c r="A299" s="82"/>
      <c r="B299" s="82"/>
      <c r="C299" s="98">
        <v>2950</v>
      </c>
      <c r="D299" s="83" t="s">
        <v>366</v>
      </c>
      <c r="E299" s="84">
        <v>840</v>
      </c>
      <c r="F299" s="84">
        <v>839</v>
      </c>
      <c r="G299" s="99"/>
    </row>
    <row r="300" spans="1:7" s="122" customFormat="1" ht="24" customHeight="1">
      <c r="A300" s="82"/>
      <c r="B300" s="82"/>
      <c r="C300" s="98">
        <v>3110</v>
      </c>
      <c r="D300" s="83" t="s">
        <v>194</v>
      </c>
      <c r="E300" s="84">
        <v>4727222</v>
      </c>
      <c r="F300" s="84">
        <v>2110049</v>
      </c>
      <c r="G300" s="99"/>
    </row>
    <row r="301" spans="1:7" s="122" customFormat="1" ht="24" customHeight="1">
      <c r="A301" s="82"/>
      <c r="B301" s="82"/>
      <c r="C301" s="98">
        <v>3119</v>
      </c>
      <c r="D301" s="83" t="s">
        <v>194</v>
      </c>
      <c r="E301" s="84">
        <v>43400</v>
      </c>
      <c r="F301" s="84">
        <v>16430</v>
      </c>
      <c r="G301" s="99"/>
    </row>
    <row r="302" spans="1:7" s="122" customFormat="1" ht="24" customHeight="1">
      <c r="A302" s="82"/>
      <c r="B302" s="82"/>
      <c r="C302" s="98">
        <v>4010</v>
      </c>
      <c r="D302" s="83" t="s">
        <v>142</v>
      </c>
      <c r="E302" s="84">
        <v>382550</v>
      </c>
      <c r="F302" s="84">
        <v>166140</v>
      </c>
      <c r="G302" s="99"/>
    </row>
    <row r="303" spans="1:7" s="122" customFormat="1" ht="24" customHeight="1">
      <c r="A303" s="82"/>
      <c r="B303" s="82"/>
      <c r="C303" s="98" t="s">
        <v>363</v>
      </c>
      <c r="D303" s="83" t="s">
        <v>142</v>
      </c>
      <c r="E303" s="84">
        <v>96330</v>
      </c>
      <c r="F303" s="84">
        <v>12711</v>
      </c>
      <c r="G303" s="99"/>
    </row>
    <row r="304" spans="1:7" s="122" customFormat="1" ht="24" customHeight="1">
      <c r="A304" s="82"/>
      <c r="B304" s="82"/>
      <c r="C304" s="81">
        <v>4040</v>
      </c>
      <c r="D304" s="83" t="s">
        <v>153</v>
      </c>
      <c r="E304" s="84">
        <v>23950</v>
      </c>
      <c r="F304" s="84">
        <v>23516</v>
      </c>
      <c r="G304" s="99"/>
    </row>
    <row r="305" spans="1:7" s="122" customFormat="1" ht="24" customHeight="1">
      <c r="A305" s="82"/>
      <c r="B305" s="82"/>
      <c r="C305" s="81" t="s">
        <v>465</v>
      </c>
      <c r="D305" s="83" t="s">
        <v>153</v>
      </c>
      <c r="E305" s="84">
        <v>4600</v>
      </c>
      <c r="F305" s="84"/>
      <c r="G305" s="99"/>
    </row>
    <row r="306" spans="1:7" s="122" customFormat="1" ht="24" customHeight="1">
      <c r="A306" s="82"/>
      <c r="B306" s="82"/>
      <c r="C306" s="98" t="s">
        <v>182</v>
      </c>
      <c r="D306" s="83" t="s">
        <v>143</v>
      </c>
      <c r="E306" s="84">
        <v>262871</v>
      </c>
      <c r="F306" s="84">
        <v>71841</v>
      </c>
      <c r="G306" s="99"/>
    </row>
    <row r="307" spans="1:7" s="122" customFormat="1" ht="37.5" customHeight="1">
      <c r="A307" s="82"/>
      <c r="B307" s="82"/>
      <c r="C307" s="98" t="s">
        <v>364</v>
      </c>
      <c r="D307" s="83" t="s">
        <v>143</v>
      </c>
      <c r="E307" s="84">
        <v>19015</v>
      </c>
      <c r="F307" s="84">
        <v>2500</v>
      </c>
      <c r="G307" s="99"/>
    </row>
    <row r="308" spans="1:7" s="122" customFormat="1" ht="24" customHeight="1">
      <c r="A308" s="82"/>
      <c r="B308" s="82"/>
      <c r="C308" s="98">
        <v>4170</v>
      </c>
      <c r="D308" s="83" t="s">
        <v>113</v>
      </c>
      <c r="E308" s="84">
        <v>724000</v>
      </c>
      <c r="F308" s="84">
        <v>267614.01</v>
      </c>
      <c r="G308" s="99"/>
    </row>
    <row r="309" spans="1:7" s="122" customFormat="1" ht="24" customHeight="1">
      <c r="A309" s="82"/>
      <c r="B309" s="82"/>
      <c r="C309" s="98" t="s">
        <v>451</v>
      </c>
      <c r="D309" s="83" t="s">
        <v>113</v>
      </c>
      <c r="E309" s="84">
        <v>185149</v>
      </c>
      <c r="F309" s="84"/>
      <c r="G309" s="99"/>
    </row>
    <row r="310" spans="1:7" s="122" customFormat="1" ht="30" customHeight="1">
      <c r="A310" s="82"/>
      <c r="B310" s="82"/>
      <c r="C310" s="98" t="s">
        <v>467</v>
      </c>
      <c r="D310" s="83" t="s">
        <v>144</v>
      </c>
      <c r="E310" s="84">
        <v>207775</v>
      </c>
      <c r="F310" s="84">
        <v>18719</v>
      </c>
      <c r="G310" s="99"/>
    </row>
    <row r="311" spans="1:7" s="122" customFormat="1" ht="24" customHeight="1">
      <c r="A311" s="82"/>
      <c r="B311" s="82"/>
      <c r="C311" s="98">
        <v>4300</v>
      </c>
      <c r="D311" s="83" t="s">
        <v>144</v>
      </c>
      <c r="E311" s="84">
        <v>30839</v>
      </c>
      <c r="F311" s="84">
        <v>1326.5</v>
      </c>
      <c r="G311" s="99"/>
    </row>
    <row r="312" spans="1:7" s="122" customFormat="1" ht="41.25" customHeight="1">
      <c r="A312" s="82"/>
      <c r="B312" s="82"/>
      <c r="C312" s="98">
        <v>4560</v>
      </c>
      <c r="D312" s="83" t="s">
        <v>367</v>
      </c>
      <c r="E312" s="84">
        <v>6</v>
      </c>
      <c r="F312" s="84">
        <v>6</v>
      </c>
      <c r="G312" s="99"/>
    </row>
    <row r="313" spans="1:7" s="122" customFormat="1" ht="30" customHeight="1">
      <c r="A313" s="82"/>
      <c r="B313" s="82" t="s">
        <v>347</v>
      </c>
      <c r="C313" s="98"/>
      <c r="D313" s="83" t="s">
        <v>368</v>
      </c>
      <c r="E313" s="84">
        <f>E314+E315+E316+E317+E318+E319+E320+E321</f>
        <v>3234118</v>
      </c>
      <c r="F313" s="84">
        <f>F314+F315+F316+F317+F318+F319+F320+F321</f>
        <v>491590.99</v>
      </c>
      <c r="G313" s="101">
        <f>F313/E313%</f>
        <v>15.200156271354354</v>
      </c>
    </row>
    <row r="314" spans="1:7" s="122" customFormat="1" ht="61.5" customHeight="1">
      <c r="A314" s="82"/>
      <c r="B314" s="82"/>
      <c r="C314" s="98">
        <v>2320</v>
      </c>
      <c r="D314" s="83" t="s">
        <v>149</v>
      </c>
      <c r="E314" s="84">
        <v>75550</v>
      </c>
      <c r="F314" s="84">
        <v>6729.96</v>
      </c>
      <c r="G314" s="99"/>
    </row>
    <row r="315" spans="1:7" s="122" customFormat="1" ht="27" customHeight="1">
      <c r="A315" s="82"/>
      <c r="B315" s="82"/>
      <c r="C315" s="98">
        <v>3020</v>
      </c>
      <c r="D315" s="83" t="s">
        <v>188</v>
      </c>
      <c r="E315" s="84">
        <v>2100</v>
      </c>
      <c r="F315" s="84">
        <v>0</v>
      </c>
      <c r="G315" s="99"/>
    </row>
    <row r="316" spans="1:7" s="122" customFormat="1" ht="27.75" customHeight="1">
      <c r="A316" s="82"/>
      <c r="B316" s="82"/>
      <c r="C316" s="98">
        <v>3110</v>
      </c>
      <c r="D316" s="83" t="s">
        <v>194</v>
      </c>
      <c r="E316" s="84">
        <v>196812</v>
      </c>
      <c r="F316" s="84">
        <v>21317</v>
      </c>
      <c r="G316" s="99"/>
    </row>
    <row r="317" spans="1:7" s="122" customFormat="1" ht="27.75" customHeight="1">
      <c r="A317" s="82"/>
      <c r="B317" s="82"/>
      <c r="C317" s="98">
        <v>4010</v>
      </c>
      <c r="D317" s="83" t="s">
        <v>142</v>
      </c>
      <c r="E317" s="84">
        <v>783600</v>
      </c>
      <c r="F317" s="84">
        <v>245775.03</v>
      </c>
      <c r="G317" s="99"/>
    </row>
    <row r="318" spans="1:7" s="122" customFormat="1" ht="27.75" customHeight="1">
      <c r="A318" s="82"/>
      <c r="B318" s="82"/>
      <c r="C318" s="98" t="s">
        <v>182</v>
      </c>
      <c r="D318" s="83" t="s">
        <v>143</v>
      </c>
      <c r="E318" s="84">
        <v>156735</v>
      </c>
      <c r="F318" s="84">
        <v>48658</v>
      </c>
      <c r="G318" s="99"/>
    </row>
    <row r="319" spans="1:7" s="122" customFormat="1" ht="30" customHeight="1">
      <c r="A319" s="82"/>
      <c r="B319" s="82"/>
      <c r="C319" s="98" t="s">
        <v>168</v>
      </c>
      <c r="D319" s="83" t="s">
        <v>144</v>
      </c>
      <c r="E319" s="84">
        <v>763200</v>
      </c>
      <c r="F319" s="84">
        <v>169111</v>
      </c>
      <c r="G319" s="99"/>
    </row>
    <row r="320" spans="1:7" s="122" customFormat="1" ht="30" customHeight="1">
      <c r="A320" s="82"/>
      <c r="B320" s="82"/>
      <c r="C320" s="98">
        <v>6057</v>
      </c>
      <c r="D320" s="83" t="s">
        <v>146</v>
      </c>
      <c r="E320" s="84">
        <v>989966</v>
      </c>
      <c r="F320" s="84"/>
      <c r="G320" s="99"/>
    </row>
    <row r="321" spans="1:7" s="122" customFormat="1" ht="30" customHeight="1">
      <c r="A321" s="82"/>
      <c r="B321" s="82"/>
      <c r="C321" s="98">
        <v>6059</v>
      </c>
      <c r="D321" s="83" t="s">
        <v>146</v>
      </c>
      <c r="E321" s="84">
        <v>266155</v>
      </c>
      <c r="F321" s="84"/>
      <c r="G321" s="99"/>
    </row>
    <row r="322" spans="1:7" ht="27" customHeight="1">
      <c r="A322" s="90" t="s">
        <v>184</v>
      </c>
      <c r="B322" s="90"/>
      <c r="C322" s="127"/>
      <c r="D322" s="92" t="s">
        <v>196</v>
      </c>
      <c r="E322" s="93">
        <f>E323+E325+E327+E329+E331+E333</f>
        <v>150000</v>
      </c>
      <c r="F322" s="93">
        <f>F323+F325+F327+F329+F331+F333</f>
        <v>48829</v>
      </c>
      <c r="G322" s="101">
        <f>F322/E322%</f>
        <v>32.55266666666667</v>
      </c>
    </row>
    <row r="323" spans="1:7" ht="22.5" customHeight="1">
      <c r="A323" s="82"/>
      <c r="B323" s="82" t="s">
        <v>468</v>
      </c>
      <c r="C323" s="98"/>
      <c r="D323" s="83" t="s">
        <v>469</v>
      </c>
      <c r="E323" s="84">
        <f>E324</f>
        <v>1000</v>
      </c>
      <c r="F323" s="84">
        <f>F324</f>
        <v>0</v>
      </c>
      <c r="G323" s="102"/>
    </row>
    <row r="324" spans="1:7" ht="15.75" customHeight="1">
      <c r="A324" s="90"/>
      <c r="B324" s="82"/>
      <c r="C324" s="98">
        <v>4300</v>
      </c>
      <c r="D324" s="83" t="s">
        <v>144</v>
      </c>
      <c r="E324" s="84">
        <v>1000</v>
      </c>
      <c r="F324" s="84"/>
      <c r="G324" s="102"/>
    </row>
    <row r="325" spans="1:7" ht="24.75" customHeight="1">
      <c r="A325" s="82"/>
      <c r="B325" s="82" t="s">
        <v>197</v>
      </c>
      <c r="C325" s="98"/>
      <c r="D325" s="83" t="s">
        <v>198</v>
      </c>
      <c r="E325" s="84">
        <f>E326</f>
        <v>7000</v>
      </c>
      <c r="F325" s="84">
        <f>F326</f>
        <v>0</v>
      </c>
      <c r="G325" s="101">
        <f>F325/E325%</f>
        <v>0</v>
      </c>
    </row>
    <row r="326" spans="1:7" ht="18" customHeight="1">
      <c r="A326" s="82"/>
      <c r="B326" s="82"/>
      <c r="C326" s="98" t="s">
        <v>181</v>
      </c>
      <c r="D326" s="83" t="s">
        <v>144</v>
      </c>
      <c r="E326" s="84">
        <v>7000</v>
      </c>
      <c r="F326" s="84"/>
      <c r="G326" s="101"/>
    </row>
    <row r="327" spans="1:7" ht="18" customHeight="1">
      <c r="A327" s="82"/>
      <c r="B327" s="82" t="s">
        <v>470</v>
      </c>
      <c r="C327" s="98"/>
      <c r="D327" s="83" t="s">
        <v>471</v>
      </c>
      <c r="E327" s="84">
        <f>E328</f>
        <v>10000</v>
      </c>
      <c r="F327" s="84">
        <f>F328</f>
        <v>0</v>
      </c>
      <c r="G327" s="101">
        <f>F327/E327%</f>
        <v>0</v>
      </c>
    </row>
    <row r="328" spans="1:7" ht="18" customHeight="1">
      <c r="A328" s="82"/>
      <c r="B328" s="82"/>
      <c r="C328" s="98">
        <v>4300</v>
      </c>
      <c r="D328" s="83" t="s">
        <v>144</v>
      </c>
      <c r="E328" s="84">
        <v>10000</v>
      </c>
      <c r="F328" s="84"/>
      <c r="G328" s="101"/>
    </row>
    <row r="329" spans="1:7" ht="28.5" customHeight="1">
      <c r="A329" s="82"/>
      <c r="B329" s="82" t="s">
        <v>231</v>
      </c>
      <c r="C329" s="98"/>
      <c r="D329" s="83" t="s">
        <v>232</v>
      </c>
      <c r="E329" s="84">
        <f>E330</f>
        <v>2000</v>
      </c>
      <c r="F329" s="84">
        <f>F330</f>
        <v>0</v>
      </c>
      <c r="G329" s="101">
        <f>F329/E329%</f>
        <v>0</v>
      </c>
    </row>
    <row r="330" spans="1:7" ht="14.25" customHeight="1">
      <c r="A330" s="82"/>
      <c r="B330" s="82"/>
      <c r="C330" s="98">
        <v>4300</v>
      </c>
      <c r="D330" s="83" t="s">
        <v>144</v>
      </c>
      <c r="E330" s="84">
        <v>2000</v>
      </c>
      <c r="F330" s="84"/>
      <c r="G330" s="101"/>
    </row>
    <row r="331" spans="1:7" ht="28.5" customHeight="1">
      <c r="A331" s="82"/>
      <c r="B331" s="82" t="s">
        <v>298</v>
      </c>
      <c r="C331" s="98"/>
      <c r="D331" s="83" t="s">
        <v>320</v>
      </c>
      <c r="E331" s="84">
        <f>E332</f>
        <v>2000</v>
      </c>
      <c r="F331" s="84">
        <f>F332</f>
        <v>0</v>
      </c>
      <c r="G331" s="101">
        <f>F331/E331%</f>
        <v>0</v>
      </c>
    </row>
    <row r="332" spans="1:7" ht="15" customHeight="1">
      <c r="A332" s="82"/>
      <c r="B332" s="82"/>
      <c r="C332" s="98">
        <v>4300</v>
      </c>
      <c r="D332" s="83" t="s">
        <v>144</v>
      </c>
      <c r="E332" s="84">
        <v>2000</v>
      </c>
      <c r="F332" s="84"/>
      <c r="G332" s="101"/>
    </row>
    <row r="333" spans="1:7" ht="24.75" customHeight="1">
      <c r="A333" s="82"/>
      <c r="B333" s="82" t="s">
        <v>199</v>
      </c>
      <c r="C333" s="98"/>
      <c r="D333" s="83" t="s">
        <v>36</v>
      </c>
      <c r="E333" s="84">
        <f>E334+E335</f>
        <v>128000</v>
      </c>
      <c r="F333" s="84">
        <f>F334+F335</f>
        <v>48829</v>
      </c>
      <c r="G333" s="101">
        <f>F333/E333%</f>
        <v>38.14765625</v>
      </c>
    </row>
    <row r="334" spans="1:7" ht="87" customHeight="1">
      <c r="A334" s="82"/>
      <c r="B334" s="82"/>
      <c r="C334" s="98">
        <v>2360</v>
      </c>
      <c r="D334" s="83" t="s">
        <v>391</v>
      </c>
      <c r="E334" s="84">
        <v>20000</v>
      </c>
      <c r="F334" s="84"/>
      <c r="G334" s="101"/>
    </row>
    <row r="335" spans="1:7" ht="27" customHeight="1">
      <c r="A335" s="82"/>
      <c r="B335" s="82"/>
      <c r="C335" s="98" t="s">
        <v>392</v>
      </c>
      <c r="D335" s="83" t="s">
        <v>144</v>
      </c>
      <c r="E335" s="84">
        <v>108000</v>
      </c>
      <c r="F335" s="84">
        <v>48829</v>
      </c>
      <c r="G335" s="101"/>
    </row>
    <row r="336" spans="1:7" ht="27.75" customHeight="1">
      <c r="A336" s="90" t="s">
        <v>84</v>
      </c>
      <c r="B336" s="90"/>
      <c r="C336" s="91"/>
      <c r="D336" s="92" t="s">
        <v>139</v>
      </c>
      <c r="E336" s="93">
        <f>E337</f>
        <v>82000</v>
      </c>
      <c r="F336" s="93">
        <f>F337</f>
        <v>47131</v>
      </c>
      <c r="G336" s="101">
        <f>F336/E336%</f>
        <v>57.47682926829268</v>
      </c>
    </row>
    <row r="337" spans="1:7" ht="27.75" customHeight="1">
      <c r="A337" s="82"/>
      <c r="B337" s="82" t="s">
        <v>102</v>
      </c>
      <c r="C337" s="81"/>
      <c r="D337" s="83" t="s">
        <v>103</v>
      </c>
      <c r="E337" s="84">
        <f>E338+E339</f>
        <v>82000</v>
      </c>
      <c r="F337" s="84">
        <f>F338+F339</f>
        <v>47131</v>
      </c>
      <c r="G337" s="102">
        <f>F337/E337%</f>
        <v>57.47682926829268</v>
      </c>
    </row>
    <row r="338" spans="1:7" ht="84" customHeight="1">
      <c r="A338" s="82"/>
      <c r="B338" s="82"/>
      <c r="C338" s="81">
        <v>2360</v>
      </c>
      <c r="D338" s="83" t="s">
        <v>391</v>
      </c>
      <c r="E338" s="84">
        <v>70000</v>
      </c>
      <c r="F338" s="84">
        <v>42662</v>
      </c>
      <c r="G338" s="99"/>
    </row>
    <row r="339" spans="1:7" ht="23.25" customHeight="1">
      <c r="A339" s="82"/>
      <c r="B339" s="82"/>
      <c r="C339" s="81" t="s">
        <v>472</v>
      </c>
      <c r="D339" s="83" t="s">
        <v>144</v>
      </c>
      <c r="E339" s="84">
        <v>12000</v>
      </c>
      <c r="F339" s="84">
        <v>4469</v>
      </c>
      <c r="G339" s="99"/>
    </row>
    <row r="340" spans="1:7" ht="23.25" customHeight="1">
      <c r="A340" s="90" t="s">
        <v>85</v>
      </c>
      <c r="B340" s="90"/>
      <c r="C340" s="91"/>
      <c r="D340" s="92" t="s">
        <v>223</v>
      </c>
      <c r="E340" s="93">
        <f>E341+E349</f>
        <v>938905</v>
      </c>
      <c r="F340" s="93">
        <f>F341+F349</f>
        <v>498681</v>
      </c>
      <c r="G340" s="101">
        <f>F340/E340%</f>
        <v>53.11304125550509</v>
      </c>
    </row>
    <row r="341" spans="1:7" ht="21" customHeight="1">
      <c r="A341" s="82"/>
      <c r="B341" s="82" t="s">
        <v>136</v>
      </c>
      <c r="C341" s="81"/>
      <c r="D341" s="83" t="s">
        <v>137</v>
      </c>
      <c r="E341" s="84">
        <f>E342+E343+E345+E344+E346+E347+E348</f>
        <v>806905</v>
      </c>
      <c r="F341" s="84">
        <f>F342+F343+F345+F344+F346+F347+F348</f>
        <v>410924</v>
      </c>
      <c r="G341" s="102">
        <f>F341/E341%</f>
        <v>50.925945433477295</v>
      </c>
    </row>
    <row r="342" spans="1:7" ht="37.5" customHeight="1">
      <c r="A342" s="82"/>
      <c r="B342" s="82"/>
      <c r="C342" s="81">
        <v>3020</v>
      </c>
      <c r="D342" s="83" t="s">
        <v>188</v>
      </c>
      <c r="E342" s="84">
        <v>1000</v>
      </c>
      <c r="F342" s="84">
        <v>537</v>
      </c>
      <c r="G342" s="110"/>
    </row>
    <row r="343" spans="1:7" ht="39" customHeight="1">
      <c r="A343" s="82"/>
      <c r="B343" s="82"/>
      <c r="C343" s="81">
        <v>4010</v>
      </c>
      <c r="D343" s="83" t="s">
        <v>142</v>
      </c>
      <c r="E343" s="84">
        <v>277203</v>
      </c>
      <c r="F343" s="84">
        <v>133819</v>
      </c>
      <c r="G343" s="110"/>
    </row>
    <row r="344" spans="1:7" ht="39" customHeight="1">
      <c r="A344" s="82"/>
      <c r="B344" s="82"/>
      <c r="C344" s="81">
        <v>4040</v>
      </c>
      <c r="D344" s="83" t="s">
        <v>153</v>
      </c>
      <c r="E344" s="84">
        <v>18163</v>
      </c>
      <c r="F344" s="84">
        <v>18162</v>
      </c>
      <c r="G344" s="110"/>
    </row>
    <row r="345" spans="1:7" ht="27" customHeight="1">
      <c r="A345" s="82"/>
      <c r="B345" s="82"/>
      <c r="C345" s="81" t="s">
        <v>182</v>
      </c>
      <c r="D345" s="83" t="s">
        <v>143</v>
      </c>
      <c r="E345" s="84">
        <v>63739</v>
      </c>
      <c r="F345" s="84">
        <v>27039</v>
      </c>
      <c r="G345" s="110"/>
    </row>
    <row r="346" spans="1:7" ht="21" customHeight="1">
      <c r="A346" s="82"/>
      <c r="B346" s="82"/>
      <c r="C346" s="81">
        <v>4170</v>
      </c>
      <c r="D346" s="83" t="s">
        <v>113</v>
      </c>
      <c r="E346" s="84">
        <v>10000</v>
      </c>
      <c r="F346" s="84">
        <v>6497</v>
      </c>
      <c r="G346" s="110"/>
    </row>
    <row r="347" spans="1:7" ht="23.25" customHeight="1">
      <c r="A347" s="82"/>
      <c r="B347" s="82"/>
      <c r="C347" s="81" t="s">
        <v>168</v>
      </c>
      <c r="D347" s="83" t="s">
        <v>144</v>
      </c>
      <c r="E347" s="84">
        <v>316800</v>
      </c>
      <c r="F347" s="84">
        <v>164870</v>
      </c>
      <c r="G347" s="110"/>
    </row>
    <row r="348" spans="1:7" ht="33.75" customHeight="1">
      <c r="A348" s="82"/>
      <c r="B348" s="82"/>
      <c r="C348" s="81">
        <v>6050</v>
      </c>
      <c r="D348" s="83" t="s">
        <v>146</v>
      </c>
      <c r="E348" s="84">
        <v>120000</v>
      </c>
      <c r="F348" s="84">
        <v>60000</v>
      </c>
      <c r="G348" s="110"/>
    </row>
    <row r="349" spans="1:7" ht="36" customHeight="1">
      <c r="A349" s="82"/>
      <c r="B349" s="82" t="s">
        <v>104</v>
      </c>
      <c r="C349" s="81"/>
      <c r="D349" s="83" t="s">
        <v>224</v>
      </c>
      <c r="E349" s="84">
        <f>E350+E351</f>
        <v>132000</v>
      </c>
      <c r="F349" s="84">
        <f>F350+F351</f>
        <v>87757</v>
      </c>
      <c r="G349" s="102">
        <f>F349/E349%</f>
        <v>66.48257575757576</v>
      </c>
    </row>
    <row r="350" spans="1:7" ht="94.5" customHeight="1">
      <c r="A350" s="82"/>
      <c r="B350" s="82"/>
      <c r="C350" s="81">
        <v>2360</v>
      </c>
      <c r="D350" s="83" t="s">
        <v>391</v>
      </c>
      <c r="E350" s="84">
        <v>120000</v>
      </c>
      <c r="F350" s="84">
        <v>84760</v>
      </c>
      <c r="G350" s="99"/>
    </row>
    <row r="351" spans="1:7" ht="25.5" customHeight="1">
      <c r="A351" s="82"/>
      <c r="B351" s="82"/>
      <c r="C351" s="81">
        <v>4190</v>
      </c>
      <c r="D351" s="83" t="s">
        <v>144</v>
      </c>
      <c r="E351" s="84">
        <v>12000</v>
      </c>
      <c r="F351" s="84">
        <v>2997</v>
      </c>
      <c r="G351" s="99"/>
    </row>
    <row r="352" spans="1:7" ht="32.25" customHeight="1">
      <c r="A352" s="291" t="s">
        <v>29</v>
      </c>
      <c r="B352" s="292"/>
      <c r="C352" s="292"/>
      <c r="D352" s="292"/>
      <c r="E352" s="93">
        <f>E4+E10+E15+E31+E35+E40+E59+E100+E104+E117+E122+E125+E131+E197+E201+E231+E242+E296+E322+E336+E340</f>
        <v>177151960</v>
      </c>
      <c r="F352" s="93">
        <f>F4+F10+F15+F31+F35+F40+F59+F100+F104+F117+F122+F125+F131+F197+F201+F231+F242+F296+F322+F336+F340</f>
        <v>45171618.78</v>
      </c>
      <c r="G352" s="101">
        <f>F352/E352%</f>
        <v>25.49879706665396</v>
      </c>
    </row>
  </sheetData>
  <sheetProtection/>
  <mergeCells count="3">
    <mergeCell ref="E1:G1"/>
    <mergeCell ref="B2:G2"/>
    <mergeCell ref="A352:D352"/>
  </mergeCells>
  <printOptions/>
  <pageMargins left="0.75" right="0.75" top="1" bottom="1" header="0.5" footer="0.5"/>
  <pageSetup horizontalDpi="600" verticalDpi="600" orientation="portrait" paperSize="9" scale="66" r:id="rId1"/>
  <headerFooter alignWithMargins="0">
    <oddFooter>&amp;CStrona &amp;P</oddFooter>
  </headerFooter>
  <rowBreaks count="1" manualBreakCount="1">
    <brk id="319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G71"/>
  <sheetViews>
    <sheetView zoomScalePageLayoutView="0" workbookViewId="0" topLeftCell="C311">
      <selection activeCell="Q350" sqref="Q350"/>
    </sheetView>
  </sheetViews>
  <sheetFormatPr defaultColWidth="9.00390625" defaultRowHeight="12.75"/>
  <cols>
    <col min="1" max="1" width="5.875" style="122" customWidth="1"/>
    <col min="2" max="2" width="10.125" style="122" customWidth="1"/>
    <col min="3" max="3" width="7.375" style="122" customWidth="1"/>
    <col min="4" max="4" width="29.00390625" style="122" customWidth="1"/>
    <col min="5" max="5" width="18.00390625" style="122" customWidth="1"/>
    <col min="6" max="6" width="16.75390625" style="122" customWidth="1"/>
    <col min="7" max="7" width="13.375" style="163" bestFit="1" customWidth="1"/>
    <col min="8" max="16384" width="9.125" style="122" customWidth="1"/>
  </cols>
  <sheetData>
    <row r="1" spans="6:7" ht="39" customHeight="1">
      <c r="F1" s="298" t="s">
        <v>42</v>
      </c>
      <c r="G1" s="298"/>
    </row>
    <row r="2" spans="1:7" ht="74.25" customHeight="1">
      <c r="A2" s="297" t="s">
        <v>432</v>
      </c>
      <c r="B2" s="297"/>
      <c r="C2" s="297"/>
      <c r="D2" s="297"/>
      <c r="E2" s="297"/>
      <c r="F2" s="297"/>
      <c r="G2" s="297"/>
    </row>
    <row r="3" spans="1:7" s="134" customFormat="1" ht="25.5" customHeight="1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58" t="s">
        <v>6</v>
      </c>
      <c r="G3" s="158" t="s">
        <v>7</v>
      </c>
    </row>
    <row r="4" spans="1:7" s="134" customFormat="1" ht="22.5" customHeight="1">
      <c r="A4" s="158">
        <v>801</v>
      </c>
      <c r="B4" s="158"/>
      <c r="C4" s="168"/>
      <c r="D4" s="174" t="s">
        <v>34</v>
      </c>
      <c r="E4" s="155">
        <f>E5</f>
        <v>8220</v>
      </c>
      <c r="F4" s="155">
        <f>F5</f>
        <v>4110</v>
      </c>
      <c r="G4" s="192">
        <f>F4/E4%</f>
        <v>50</v>
      </c>
    </row>
    <row r="5" spans="1:7" s="134" customFormat="1" ht="48" customHeight="1">
      <c r="A5" s="150"/>
      <c r="B5" s="150" t="s">
        <v>406</v>
      </c>
      <c r="C5" s="168"/>
      <c r="D5" s="152" t="s">
        <v>407</v>
      </c>
      <c r="E5" s="153">
        <f>E6</f>
        <v>8220</v>
      </c>
      <c r="F5" s="153">
        <f>F6</f>
        <v>4110</v>
      </c>
      <c r="G5" s="193"/>
    </row>
    <row r="6" spans="1:7" s="134" customFormat="1" ht="75" customHeight="1">
      <c r="A6" s="150"/>
      <c r="B6" s="150"/>
      <c r="C6" s="150" t="s">
        <v>284</v>
      </c>
      <c r="D6" s="152" t="s">
        <v>285</v>
      </c>
      <c r="E6" s="153">
        <v>8220</v>
      </c>
      <c r="F6" s="153">
        <v>4110</v>
      </c>
      <c r="G6" s="193"/>
    </row>
    <row r="7" spans="1:7" s="134" customFormat="1" ht="21.75" customHeight="1">
      <c r="A7" s="168" t="s">
        <v>90</v>
      </c>
      <c r="B7" s="168"/>
      <c r="C7" s="168"/>
      <c r="D7" s="174" t="s">
        <v>91</v>
      </c>
      <c r="E7" s="155">
        <f>E8</f>
        <v>145860</v>
      </c>
      <c r="F7" s="155">
        <f>F8</f>
        <v>0</v>
      </c>
      <c r="G7" s="193">
        <v>0</v>
      </c>
    </row>
    <row r="8" spans="1:7" s="134" customFormat="1" ht="29.25" customHeight="1">
      <c r="A8" s="150"/>
      <c r="B8" s="150" t="s">
        <v>416</v>
      </c>
      <c r="C8" s="150"/>
      <c r="D8" s="152" t="s">
        <v>36</v>
      </c>
      <c r="E8" s="153">
        <f>E9</f>
        <v>145860</v>
      </c>
      <c r="F8" s="153">
        <f>F9</f>
        <v>0</v>
      </c>
      <c r="G8" s="193">
        <v>0</v>
      </c>
    </row>
    <row r="9" spans="1:7" s="134" customFormat="1" ht="78.75" customHeight="1">
      <c r="A9" s="150"/>
      <c r="B9" s="150"/>
      <c r="C9" s="150" t="s">
        <v>417</v>
      </c>
      <c r="D9" s="152" t="s">
        <v>433</v>
      </c>
      <c r="E9" s="153">
        <v>145860</v>
      </c>
      <c r="F9" s="153"/>
      <c r="G9" s="193"/>
    </row>
    <row r="10" spans="1:7" s="175" customFormat="1" ht="26.25" customHeight="1">
      <c r="A10" s="299" t="s">
        <v>29</v>
      </c>
      <c r="B10" s="300"/>
      <c r="C10" s="300"/>
      <c r="D10" s="300"/>
      <c r="E10" s="155">
        <f>E4+E7</f>
        <v>154080</v>
      </c>
      <c r="F10" s="155">
        <f>F4+F7</f>
        <v>4110</v>
      </c>
      <c r="G10" s="154">
        <f>F10/E10%</f>
        <v>2.667445482866044</v>
      </c>
    </row>
    <row r="11" spans="1:7" ht="15">
      <c r="A11" s="184"/>
      <c r="B11" s="184"/>
      <c r="C11" s="185"/>
      <c r="D11" s="186"/>
      <c r="E11" s="187"/>
      <c r="F11" s="187"/>
      <c r="G11" s="188"/>
    </row>
    <row r="46" spans="6:7" ht="15">
      <c r="F46" s="189"/>
      <c r="G46" s="190"/>
    </row>
    <row r="71" spans="1:4" ht="15">
      <c r="A71" s="191"/>
      <c r="B71" s="191"/>
      <c r="C71" s="191"/>
      <c r="D71" s="191"/>
    </row>
  </sheetData>
  <sheetProtection/>
  <mergeCells count="3">
    <mergeCell ref="F1:G1"/>
    <mergeCell ref="A2:G2"/>
    <mergeCell ref="A10:D1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G68"/>
  <sheetViews>
    <sheetView zoomScalePageLayoutView="0" workbookViewId="0" topLeftCell="C1">
      <selection activeCell="F16" sqref="F16"/>
    </sheetView>
  </sheetViews>
  <sheetFormatPr defaultColWidth="9.00390625" defaultRowHeight="12.75"/>
  <cols>
    <col min="1" max="1" width="5.875" style="122" customWidth="1"/>
    <col min="2" max="2" width="10.125" style="122" customWidth="1"/>
    <col min="3" max="3" width="7.375" style="122" customWidth="1"/>
    <col min="4" max="4" width="24.625" style="122" customWidth="1"/>
    <col min="5" max="5" width="18.875" style="122" customWidth="1"/>
    <col min="6" max="6" width="17.75390625" style="122" customWidth="1"/>
    <col min="7" max="7" width="12.25390625" style="163" customWidth="1"/>
    <col min="8" max="16384" width="9.125" style="122" customWidth="1"/>
  </cols>
  <sheetData>
    <row r="1" spans="6:7" ht="39" customHeight="1">
      <c r="F1" s="298" t="s">
        <v>48</v>
      </c>
      <c r="G1" s="298"/>
    </row>
    <row r="2" spans="1:7" ht="43.5" customHeight="1">
      <c r="A2" s="297" t="s">
        <v>494</v>
      </c>
      <c r="B2" s="297"/>
      <c r="C2" s="297"/>
      <c r="D2" s="297"/>
      <c r="E2" s="297"/>
      <c r="F2" s="297"/>
      <c r="G2" s="297"/>
    </row>
    <row r="3" spans="1:7" s="134" customFormat="1" ht="30.75" customHeight="1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58" t="s">
        <v>6</v>
      </c>
      <c r="G3" s="158" t="s">
        <v>7</v>
      </c>
    </row>
    <row r="4" spans="1:7" ht="60">
      <c r="A4" s="151">
        <v>758</v>
      </c>
      <c r="B4" s="150" t="s">
        <v>46</v>
      </c>
      <c r="C4" s="151">
        <v>2920</v>
      </c>
      <c r="D4" s="152" t="s">
        <v>47</v>
      </c>
      <c r="E4" s="153">
        <v>21324436</v>
      </c>
      <c r="F4" s="153">
        <v>13122728</v>
      </c>
      <c r="G4" s="176">
        <f>F4/E4%</f>
        <v>61.53845288100469</v>
      </c>
    </row>
    <row r="5" spans="1:7" ht="64.5" customHeight="1">
      <c r="A5" s="194" t="s">
        <v>44</v>
      </c>
      <c r="B5" s="150" t="s">
        <v>92</v>
      </c>
      <c r="C5" s="151">
        <v>2920</v>
      </c>
      <c r="D5" s="152" t="s">
        <v>93</v>
      </c>
      <c r="E5" s="153">
        <v>11090167</v>
      </c>
      <c r="F5" s="153">
        <v>5545086</v>
      </c>
      <c r="G5" s="176">
        <f>F5/E5%</f>
        <v>50.00002254249192</v>
      </c>
    </row>
    <row r="6" spans="1:7" ht="26.25" customHeight="1">
      <c r="A6" s="302" t="s">
        <v>29</v>
      </c>
      <c r="B6" s="303"/>
      <c r="C6" s="303"/>
      <c r="D6" s="304"/>
      <c r="E6" s="155">
        <f>SUM(E4:E5)</f>
        <v>32414603</v>
      </c>
      <c r="F6" s="155">
        <f>SUM(F4:F5)</f>
        <v>18667814</v>
      </c>
      <c r="G6" s="154">
        <f>F6/E6%</f>
        <v>57.59075315529855</v>
      </c>
    </row>
    <row r="43" spans="6:7" ht="15">
      <c r="F43" s="189"/>
      <c r="G43" s="190"/>
    </row>
    <row r="68" spans="1:4" ht="15">
      <c r="A68" s="191"/>
      <c r="B68" s="191"/>
      <c r="C68" s="191"/>
      <c r="D68" s="191"/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K68"/>
  <sheetViews>
    <sheetView zoomScalePageLayoutView="0" workbookViewId="0" topLeftCell="C1">
      <selection activeCell="Q350" sqref="Q350"/>
    </sheetView>
  </sheetViews>
  <sheetFormatPr defaultColWidth="9.00390625" defaultRowHeight="12.75"/>
  <cols>
    <col min="1" max="1" width="5.875" style="122" customWidth="1"/>
    <col min="2" max="2" width="10.125" style="122" customWidth="1"/>
    <col min="3" max="3" width="7.375" style="122" customWidth="1"/>
    <col min="4" max="4" width="24.625" style="122" customWidth="1"/>
    <col min="5" max="5" width="17.875" style="122" customWidth="1"/>
    <col min="6" max="6" width="17.75390625" style="122" customWidth="1"/>
    <col min="7" max="7" width="12.125" style="163" bestFit="1" customWidth="1"/>
    <col min="8" max="16384" width="9.125" style="122" customWidth="1"/>
  </cols>
  <sheetData>
    <row r="1" spans="6:7" ht="39" customHeight="1">
      <c r="F1" s="305" t="s">
        <v>58</v>
      </c>
      <c r="G1" s="305"/>
    </row>
    <row r="2" spans="1:7" ht="48.75" customHeight="1">
      <c r="A2" s="297" t="s">
        <v>474</v>
      </c>
      <c r="B2" s="297"/>
      <c r="C2" s="297"/>
      <c r="D2" s="297"/>
      <c r="E2" s="297"/>
      <c r="F2" s="297"/>
      <c r="G2" s="297"/>
    </row>
    <row r="3" spans="1:7" ht="27.75" customHeight="1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58" t="s">
        <v>6</v>
      </c>
      <c r="G3" s="158" t="s">
        <v>7</v>
      </c>
    </row>
    <row r="4" spans="1:8" ht="28.5">
      <c r="A4" s="158">
        <v>600</v>
      </c>
      <c r="B4" s="158"/>
      <c r="C4" s="158"/>
      <c r="D4" s="174" t="s">
        <v>61</v>
      </c>
      <c r="E4" s="193">
        <f>E5</f>
        <v>2627430</v>
      </c>
      <c r="F4" s="193">
        <f>F5</f>
        <v>727430</v>
      </c>
      <c r="G4" s="154">
        <f>F4/E4%</f>
        <v>27.685989731410544</v>
      </c>
      <c r="H4" s="134"/>
    </row>
    <row r="5" spans="1:8" ht="15">
      <c r="A5" s="158"/>
      <c r="B5" s="151">
        <v>60014</v>
      </c>
      <c r="C5" s="151">
        <v>6300</v>
      </c>
      <c r="D5" s="195" t="s">
        <v>61</v>
      </c>
      <c r="E5" s="153">
        <v>2627430</v>
      </c>
      <c r="F5" s="196">
        <v>727430</v>
      </c>
      <c r="G5" s="154"/>
      <c r="H5" s="134"/>
    </row>
    <row r="6" spans="1:8" s="175" customFormat="1" ht="14.25">
      <c r="A6" s="168" t="s">
        <v>14</v>
      </c>
      <c r="B6" s="168"/>
      <c r="C6" s="158"/>
      <c r="D6" s="174" t="s">
        <v>15</v>
      </c>
      <c r="E6" s="155">
        <f>E7+E8</f>
        <v>514300</v>
      </c>
      <c r="F6" s="155">
        <f>F7+F8</f>
        <v>290010</v>
      </c>
      <c r="G6" s="154">
        <f>F6/E6%</f>
        <v>56.38926696480653</v>
      </c>
      <c r="H6" s="197"/>
    </row>
    <row r="7" spans="1:7" ht="30">
      <c r="A7" s="150"/>
      <c r="B7" s="150" t="s">
        <v>111</v>
      </c>
      <c r="C7" s="151">
        <v>2710</v>
      </c>
      <c r="D7" s="152" t="s">
        <v>289</v>
      </c>
      <c r="E7" s="153">
        <v>473800</v>
      </c>
      <c r="F7" s="153">
        <v>274260</v>
      </c>
      <c r="G7" s="176"/>
    </row>
    <row r="8" spans="1:7" ht="31.5" customHeight="1">
      <c r="A8" s="150"/>
      <c r="B8" s="150" t="s">
        <v>111</v>
      </c>
      <c r="C8" s="151">
        <v>6300</v>
      </c>
      <c r="D8" s="152" t="s">
        <v>289</v>
      </c>
      <c r="E8" s="153">
        <v>40500</v>
      </c>
      <c r="F8" s="153">
        <v>15750</v>
      </c>
      <c r="G8" s="176"/>
    </row>
    <row r="9" spans="1:11" s="175" customFormat="1" ht="26.25" customHeight="1">
      <c r="A9" s="299" t="s">
        <v>29</v>
      </c>
      <c r="B9" s="300"/>
      <c r="C9" s="300"/>
      <c r="D9" s="300"/>
      <c r="E9" s="155">
        <f>E4+E6</f>
        <v>3141730</v>
      </c>
      <c r="F9" s="155">
        <f>F4+F6</f>
        <v>1017440</v>
      </c>
      <c r="G9" s="154">
        <f>F9/E9%</f>
        <v>32.384705242016345</v>
      </c>
      <c r="K9" s="170"/>
    </row>
    <row r="10" spans="1:7" ht="15">
      <c r="A10" s="184"/>
      <c r="B10" s="184"/>
      <c r="C10" s="185"/>
      <c r="D10" s="186"/>
      <c r="E10" s="187"/>
      <c r="F10" s="187"/>
      <c r="G10" s="188"/>
    </row>
    <row r="43" spans="6:7" ht="15">
      <c r="F43" s="189"/>
      <c r="G43" s="190"/>
    </row>
    <row r="68" spans="1:4" ht="15">
      <c r="A68" s="191"/>
      <c r="B68" s="191"/>
      <c r="C68" s="191"/>
      <c r="D68" s="191"/>
    </row>
  </sheetData>
  <sheetProtection/>
  <mergeCells count="3">
    <mergeCell ref="F1:G1"/>
    <mergeCell ref="A2:G2"/>
    <mergeCell ref="A9:D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2:G40"/>
  <sheetViews>
    <sheetView zoomScalePageLayoutView="0" workbookViewId="0" topLeftCell="C1">
      <selection activeCell="E16" sqref="E16"/>
    </sheetView>
  </sheetViews>
  <sheetFormatPr defaultColWidth="9.00390625" defaultRowHeight="12.75"/>
  <cols>
    <col min="1" max="1" width="7.125" style="122" customWidth="1"/>
    <col min="2" max="2" width="9.125" style="122" customWidth="1"/>
    <col min="3" max="3" width="8.125" style="122" customWidth="1"/>
    <col min="4" max="4" width="27.125" style="122" customWidth="1"/>
    <col min="5" max="5" width="15.375" style="122" bestFit="1" customWidth="1"/>
    <col min="6" max="6" width="15.00390625" style="122" bestFit="1" customWidth="1"/>
    <col min="7" max="7" width="13.625" style="122" bestFit="1" customWidth="1"/>
    <col min="8" max="16384" width="9.125" style="122" customWidth="1"/>
  </cols>
  <sheetData>
    <row r="2" spans="6:7" ht="36.75" customHeight="1">
      <c r="F2" s="298" t="s">
        <v>68</v>
      </c>
      <c r="G2" s="298"/>
    </row>
    <row r="3" spans="1:7" ht="111" customHeight="1">
      <c r="A3" s="297" t="s">
        <v>430</v>
      </c>
      <c r="B3" s="297"/>
      <c r="C3" s="297"/>
      <c r="D3" s="297"/>
      <c r="E3" s="297"/>
      <c r="F3" s="297"/>
      <c r="G3" s="297"/>
    </row>
    <row r="4" spans="1:7" s="134" customFormat="1" ht="28.5" customHeight="1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</row>
    <row r="5" spans="1:7" ht="24.75" customHeight="1">
      <c r="A5" s="168" t="s">
        <v>321</v>
      </c>
      <c r="B5" s="168"/>
      <c r="C5" s="183"/>
      <c r="D5" s="174" t="s">
        <v>323</v>
      </c>
      <c r="E5" s="155">
        <f>E6</f>
        <v>885000</v>
      </c>
      <c r="F5" s="155">
        <f>F6</f>
        <v>458406</v>
      </c>
      <c r="G5" s="154">
        <f>F5/E5%</f>
        <v>51.79728813559322</v>
      </c>
    </row>
    <row r="6" spans="1:7" ht="27" customHeight="1">
      <c r="A6" s="150"/>
      <c r="B6" s="150" t="s">
        <v>322</v>
      </c>
      <c r="C6" s="198"/>
      <c r="D6" s="152" t="s">
        <v>37</v>
      </c>
      <c r="E6" s="153">
        <f>E7</f>
        <v>885000</v>
      </c>
      <c r="F6" s="153">
        <f>F7</f>
        <v>458406</v>
      </c>
      <c r="G6" s="176">
        <f>F6/E6%</f>
        <v>51.79728813559322</v>
      </c>
    </row>
    <row r="7" spans="1:7" ht="90">
      <c r="A7" s="150"/>
      <c r="B7" s="150"/>
      <c r="C7" s="198" t="s">
        <v>128</v>
      </c>
      <c r="D7" s="152" t="s">
        <v>129</v>
      </c>
      <c r="E7" s="153">
        <v>885000</v>
      </c>
      <c r="F7" s="153">
        <v>458406</v>
      </c>
      <c r="G7" s="176"/>
    </row>
    <row r="8" spans="1:7" ht="27" customHeight="1">
      <c r="A8" s="306" t="s">
        <v>303</v>
      </c>
      <c r="B8" s="306"/>
      <c r="C8" s="306"/>
      <c r="D8" s="306"/>
      <c r="E8" s="155">
        <f>E5</f>
        <v>885000</v>
      </c>
      <c r="F8" s="155">
        <f>F5</f>
        <v>458406</v>
      </c>
      <c r="G8" s="165">
        <f>F8/E8%</f>
        <v>51.79728813559322</v>
      </c>
    </row>
    <row r="40" spans="1:4" ht="15">
      <c r="A40" s="191"/>
      <c r="B40" s="191"/>
      <c r="C40" s="191"/>
      <c r="D40" s="191"/>
    </row>
  </sheetData>
  <sheetProtection/>
  <mergeCells count="3">
    <mergeCell ref="F2:G2"/>
    <mergeCell ref="A3:G3"/>
    <mergeCell ref="A8:D8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59"/>
  <sheetViews>
    <sheetView zoomScalePageLayoutView="0" workbookViewId="0" topLeftCell="D1">
      <selection activeCell="Q350" sqref="Q350"/>
    </sheetView>
  </sheetViews>
  <sheetFormatPr defaultColWidth="9.00390625" defaultRowHeight="12.75"/>
  <cols>
    <col min="1" max="1" width="5.875" style="122" customWidth="1"/>
    <col min="2" max="2" width="10.125" style="122" customWidth="1"/>
    <col min="3" max="3" width="7.375" style="122" customWidth="1"/>
    <col min="4" max="4" width="32.875" style="122" customWidth="1"/>
    <col min="5" max="5" width="17.875" style="122" customWidth="1"/>
    <col min="6" max="6" width="17.75390625" style="122" customWidth="1"/>
    <col min="7" max="7" width="12.25390625" style="163" customWidth="1"/>
    <col min="8" max="16384" width="9.125" style="122" customWidth="1"/>
  </cols>
  <sheetData>
    <row r="1" spans="6:7" ht="39" customHeight="1">
      <c r="F1" s="298" t="s">
        <v>219</v>
      </c>
      <c r="G1" s="298"/>
    </row>
    <row r="2" spans="1:7" ht="57.75" customHeight="1">
      <c r="A2" s="301" t="s">
        <v>431</v>
      </c>
      <c r="B2" s="301"/>
      <c r="C2" s="301"/>
      <c r="D2" s="301"/>
      <c r="E2" s="301"/>
      <c r="F2" s="301"/>
      <c r="G2" s="301"/>
    </row>
    <row r="3" spans="1:7" ht="24.75" customHeight="1">
      <c r="A3" s="167" t="s">
        <v>1</v>
      </c>
      <c r="B3" s="167" t="s">
        <v>2</v>
      </c>
      <c r="C3" s="167" t="s">
        <v>3</v>
      </c>
      <c r="D3" s="167" t="s">
        <v>4</v>
      </c>
      <c r="E3" s="167" t="s">
        <v>5</v>
      </c>
      <c r="F3" s="167" t="s">
        <v>6</v>
      </c>
      <c r="G3" s="167" t="s">
        <v>7</v>
      </c>
    </row>
    <row r="4" spans="1:7" ht="24.75" customHeight="1">
      <c r="A4" s="168" t="s">
        <v>321</v>
      </c>
      <c r="B4" s="168"/>
      <c r="C4" s="183"/>
      <c r="D4" s="174" t="s">
        <v>323</v>
      </c>
      <c r="E4" s="155">
        <f>E5+E7</f>
        <v>937400</v>
      </c>
      <c r="F4" s="155">
        <f>F5+F7</f>
        <v>389708</v>
      </c>
      <c r="G4" s="154">
        <f>F4/E4%</f>
        <v>41.57328781736719</v>
      </c>
    </row>
    <row r="5" spans="1:7" ht="24.75" customHeight="1">
      <c r="A5" s="150"/>
      <c r="B5" s="150" t="s">
        <v>322</v>
      </c>
      <c r="C5" s="198"/>
      <c r="D5" s="152" t="s">
        <v>37</v>
      </c>
      <c r="E5" s="153">
        <f>E6</f>
        <v>587400</v>
      </c>
      <c r="F5" s="153">
        <f>F6</f>
        <v>242877</v>
      </c>
      <c r="G5" s="154">
        <f>F5/E5%</f>
        <v>41.347803881511744</v>
      </c>
    </row>
    <row r="6" spans="1:7" ht="77.25" customHeight="1">
      <c r="A6" s="168"/>
      <c r="B6" s="168"/>
      <c r="C6" s="198" t="s">
        <v>218</v>
      </c>
      <c r="D6" s="152" t="s">
        <v>382</v>
      </c>
      <c r="E6" s="153">
        <v>587400</v>
      </c>
      <c r="F6" s="153">
        <v>242877</v>
      </c>
      <c r="G6" s="154"/>
    </row>
    <row r="7" spans="1:7" ht="36.75" customHeight="1">
      <c r="A7" s="150"/>
      <c r="B7" s="150" t="s">
        <v>347</v>
      </c>
      <c r="C7" s="198"/>
      <c r="D7" s="152" t="s">
        <v>348</v>
      </c>
      <c r="E7" s="153">
        <f>E8</f>
        <v>350000</v>
      </c>
      <c r="F7" s="153">
        <f>F8</f>
        <v>146831</v>
      </c>
      <c r="G7" s="176">
        <f>F7/E7%</f>
        <v>41.95171428571429</v>
      </c>
    </row>
    <row r="8" spans="1:7" s="175" customFormat="1" ht="85.5" customHeight="1">
      <c r="A8" s="150"/>
      <c r="B8" s="150"/>
      <c r="C8" s="198" t="s">
        <v>218</v>
      </c>
      <c r="D8" s="152" t="s">
        <v>382</v>
      </c>
      <c r="E8" s="153">
        <v>350000</v>
      </c>
      <c r="F8" s="153">
        <v>146831</v>
      </c>
      <c r="G8" s="176"/>
    </row>
    <row r="9" spans="1:7" ht="34.5" customHeight="1">
      <c r="A9" s="302" t="s">
        <v>303</v>
      </c>
      <c r="B9" s="303"/>
      <c r="C9" s="303"/>
      <c r="D9" s="304"/>
      <c r="E9" s="155">
        <f>E4</f>
        <v>937400</v>
      </c>
      <c r="F9" s="155">
        <f>F4</f>
        <v>389708</v>
      </c>
      <c r="G9" s="154">
        <f>F9/E9%</f>
        <v>41.57328781736719</v>
      </c>
    </row>
    <row r="59" spans="1:4" ht="15">
      <c r="A59" s="191"/>
      <c r="B59" s="191"/>
      <c r="C59" s="191"/>
      <c r="D59" s="191"/>
    </row>
  </sheetData>
  <sheetProtection/>
  <mergeCells count="3">
    <mergeCell ref="F1:G1"/>
    <mergeCell ref="A2:G2"/>
    <mergeCell ref="A9:D9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K67"/>
  <sheetViews>
    <sheetView zoomScalePageLayoutView="0" workbookViewId="0" topLeftCell="C1">
      <selection activeCell="Q350" sqref="Q350"/>
    </sheetView>
  </sheetViews>
  <sheetFormatPr defaultColWidth="9.00390625" defaultRowHeight="12.75"/>
  <cols>
    <col min="1" max="1" width="5.875" style="122" customWidth="1"/>
    <col min="2" max="2" width="10.125" style="122" customWidth="1"/>
    <col min="3" max="3" width="7.375" style="122" customWidth="1"/>
    <col min="4" max="4" width="24.625" style="122" customWidth="1"/>
    <col min="5" max="5" width="17.875" style="122" customWidth="1"/>
    <col min="6" max="6" width="17.75390625" style="122" customWidth="1"/>
    <col min="7" max="7" width="12.25390625" style="163" customWidth="1"/>
    <col min="8" max="16384" width="9.125" style="122" customWidth="1"/>
  </cols>
  <sheetData>
    <row r="1" spans="6:7" ht="39" customHeight="1">
      <c r="F1" s="166" t="s">
        <v>201</v>
      </c>
      <c r="G1" s="166"/>
    </row>
    <row r="2" spans="1:7" ht="68.25" customHeight="1">
      <c r="A2" s="307" t="s">
        <v>495</v>
      </c>
      <c r="B2" s="307"/>
      <c r="C2" s="307"/>
      <c r="D2" s="307"/>
      <c r="E2" s="307"/>
      <c r="F2" s="307"/>
      <c r="G2" s="307"/>
    </row>
    <row r="3" spans="1:11" s="134" customFormat="1" ht="42" customHeight="1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58" t="s">
        <v>6</v>
      </c>
      <c r="G3" s="158" t="s">
        <v>7</v>
      </c>
      <c r="K3" s="134" t="s">
        <v>245</v>
      </c>
    </row>
    <row r="4" spans="1:7" s="134" customFormat="1" ht="25.5" customHeight="1">
      <c r="A4" s="168" t="s">
        <v>30</v>
      </c>
      <c r="B4" s="168"/>
      <c r="C4" s="158"/>
      <c r="D4" s="174" t="s">
        <v>59</v>
      </c>
      <c r="E4" s="155">
        <f>E5</f>
        <v>44000</v>
      </c>
      <c r="F4" s="155">
        <f>F5</f>
        <v>21254</v>
      </c>
      <c r="G4" s="154">
        <f>F4/E4%</f>
        <v>48.304545454545455</v>
      </c>
    </row>
    <row r="5" spans="1:7" ht="28.5" customHeight="1">
      <c r="A5" s="151"/>
      <c r="B5" s="150" t="s">
        <v>98</v>
      </c>
      <c r="C5" s="151">
        <v>2460</v>
      </c>
      <c r="D5" s="152" t="s">
        <v>99</v>
      </c>
      <c r="E5" s="153">
        <v>44000</v>
      </c>
      <c r="F5" s="153">
        <v>21254</v>
      </c>
      <c r="G5" s="154"/>
    </row>
    <row r="6" spans="1:7" s="175" customFormat="1" ht="26.25" customHeight="1">
      <c r="A6" s="308" t="s">
        <v>29</v>
      </c>
      <c r="B6" s="309"/>
      <c r="C6" s="309"/>
      <c r="D6" s="310"/>
      <c r="E6" s="155">
        <f>E4</f>
        <v>44000</v>
      </c>
      <c r="F6" s="155">
        <f>F4</f>
        <v>21254</v>
      </c>
      <c r="G6" s="154">
        <f>F6/E6%</f>
        <v>48.304545454545455</v>
      </c>
    </row>
    <row r="7" spans="1:7" ht="15">
      <c r="A7" s="184"/>
      <c r="B7" s="184"/>
      <c r="C7" s="185"/>
      <c r="D7" s="186"/>
      <c r="E7" s="187"/>
      <c r="F7" s="187"/>
      <c r="G7" s="188"/>
    </row>
    <row r="42" spans="6:7" ht="15">
      <c r="F42" s="189"/>
      <c r="G42" s="190"/>
    </row>
    <row r="67" spans="1:4" ht="15">
      <c r="A67" s="191"/>
      <c r="B67" s="191"/>
      <c r="C67" s="191"/>
      <c r="D67" s="191"/>
    </row>
  </sheetData>
  <sheetProtection/>
  <mergeCells count="2">
    <mergeCell ref="A2:G2"/>
    <mergeCell ref="A6:D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K68"/>
  <sheetViews>
    <sheetView zoomScalePageLayoutView="0" workbookViewId="0" topLeftCell="C1">
      <selection activeCell="Q350" sqref="Q350"/>
    </sheetView>
  </sheetViews>
  <sheetFormatPr defaultColWidth="9.00390625" defaultRowHeight="12.75"/>
  <cols>
    <col min="1" max="1" width="5.875" style="122" customWidth="1"/>
    <col min="2" max="2" width="10.125" style="122" customWidth="1"/>
    <col min="3" max="3" width="7.375" style="122" customWidth="1"/>
    <col min="4" max="4" width="29.75390625" style="122" customWidth="1"/>
    <col min="5" max="5" width="17.875" style="122" customWidth="1"/>
    <col min="6" max="6" width="17.75390625" style="122" customWidth="1"/>
    <col min="7" max="7" width="12.125" style="163" bestFit="1" customWidth="1"/>
    <col min="8" max="16384" width="9.125" style="122" customWidth="1"/>
  </cols>
  <sheetData>
    <row r="1" spans="6:7" ht="26.25" customHeight="1">
      <c r="F1" s="311" t="s">
        <v>155</v>
      </c>
      <c r="G1" s="311"/>
    </row>
    <row r="2" spans="1:7" ht="54" customHeight="1">
      <c r="A2" s="297" t="s">
        <v>496</v>
      </c>
      <c r="B2" s="297"/>
      <c r="C2" s="297"/>
      <c r="D2" s="297"/>
      <c r="E2" s="297"/>
      <c r="F2" s="297"/>
      <c r="G2" s="297"/>
    </row>
    <row r="3" spans="1:7" s="134" customFormat="1" ht="27.75" customHeight="1">
      <c r="A3" s="158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58" t="s">
        <v>6</v>
      </c>
      <c r="G3" s="158" t="s">
        <v>7</v>
      </c>
    </row>
    <row r="4" spans="1:7" ht="27.75" customHeight="1">
      <c r="A4" s="158">
        <v>600</v>
      </c>
      <c r="B4" s="158"/>
      <c r="C4" s="158"/>
      <c r="D4" s="174" t="s">
        <v>61</v>
      </c>
      <c r="E4" s="193">
        <f>E5</f>
        <v>11163443</v>
      </c>
      <c r="F4" s="193">
        <f>F5</f>
        <v>0</v>
      </c>
      <c r="G4" s="193">
        <v>0</v>
      </c>
    </row>
    <row r="5" spans="1:7" ht="34.5" customHeight="1">
      <c r="A5" s="158"/>
      <c r="B5" s="151">
        <v>60014</v>
      </c>
      <c r="C5" s="151">
        <v>6257</v>
      </c>
      <c r="D5" s="195" t="s">
        <v>61</v>
      </c>
      <c r="E5" s="199">
        <v>11163443</v>
      </c>
      <c r="F5" s="193"/>
      <c r="G5" s="193"/>
    </row>
    <row r="6" spans="1:7" ht="24" customHeight="1">
      <c r="A6" s="158">
        <v>710</v>
      </c>
      <c r="B6" s="158"/>
      <c r="C6" s="158"/>
      <c r="D6" s="200" t="s">
        <v>15</v>
      </c>
      <c r="E6" s="193">
        <f>E7</f>
        <v>2952490</v>
      </c>
      <c r="F6" s="201">
        <f>F7</f>
        <v>0</v>
      </c>
      <c r="G6" s="193">
        <v>0</v>
      </c>
    </row>
    <row r="7" spans="1:7" ht="41.25" customHeight="1">
      <c r="A7" s="158"/>
      <c r="B7" s="151">
        <v>71012</v>
      </c>
      <c r="C7" s="151">
        <v>6257</v>
      </c>
      <c r="D7" s="195" t="s">
        <v>434</v>
      </c>
      <c r="E7" s="199">
        <v>2952490</v>
      </c>
      <c r="F7" s="193"/>
      <c r="G7" s="193"/>
    </row>
    <row r="8" spans="1:8" ht="33.75" customHeight="1">
      <c r="A8" s="158">
        <v>750</v>
      </c>
      <c r="B8" s="158"/>
      <c r="C8" s="158"/>
      <c r="D8" s="174" t="s">
        <v>19</v>
      </c>
      <c r="E8" s="193">
        <f>E9+E10</f>
        <v>8806221</v>
      </c>
      <c r="F8" s="193">
        <f>F9+F10</f>
        <v>864295</v>
      </c>
      <c r="G8" s="192">
        <f>F8/E8%</f>
        <v>9.814595840826614</v>
      </c>
      <c r="H8" s="134"/>
    </row>
    <row r="9" spans="1:8" ht="15">
      <c r="A9" s="158"/>
      <c r="B9" s="151">
        <v>75020</v>
      </c>
      <c r="C9" s="151">
        <v>6207</v>
      </c>
      <c r="D9" s="152" t="s">
        <v>62</v>
      </c>
      <c r="E9" s="199">
        <v>5827797</v>
      </c>
      <c r="F9" s="199">
        <v>861723</v>
      </c>
      <c r="G9" s="202"/>
      <c r="H9" s="134"/>
    </row>
    <row r="10" spans="1:8" ht="15">
      <c r="A10" s="158"/>
      <c r="B10" s="151">
        <v>75020</v>
      </c>
      <c r="C10" s="151">
        <v>6257</v>
      </c>
      <c r="D10" s="152" t="s">
        <v>62</v>
      </c>
      <c r="E10" s="199">
        <v>2978424</v>
      </c>
      <c r="F10" s="199">
        <v>2572</v>
      </c>
      <c r="G10" s="202"/>
      <c r="H10" s="134"/>
    </row>
    <row r="11" spans="1:7" ht="31.5" customHeight="1">
      <c r="A11" s="167">
        <v>801</v>
      </c>
      <c r="B11" s="158"/>
      <c r="C11" s="158"/>
      <c r="D11" s="203" t="s">
        <v>34</v>
      </c>
      <c r="E11" s="193">
        <f>E12+E13+E14+E15+E16</f>
        <v>1677579</v>
      </c>
      <c r="F11" s="193">
        <f>F12+F13+F14+F15+F16</f>
        <v>1402501</v>
      </c>
      <c r="G11" s="192">
        <f>F11/E11%</f>
        <v>83.6026798141846</v>
      </c>
    </row>
    <row r="12" spans="1:11" s="175" customFormat="1" ht="26.25" customHeight="1">
      <c r="A12" s="204"/>
      <c r="B12" s="151">
        <v>80115</v>
      </c>
      <c r="C12" s="151">
        <v>2057</v>
      </c>
      <c r="D12" s="178" t="s">
        <v>409</v>
      </c>
      <c r="E12" s="199">
        <v>760228</v>
      </c>
      <c r="F12" s="199">
        <v>760228</v>
      </c>
      <c r="G12" s="202"/>
      <c r="K12" s="170"/>
    </row>
    <row r="13" spans="1:7" ht="15">
      <c r="A13" s="167"/>
      <c r="B13" s="151">
        <v>80115</v>
      </c>
      <c r="C13" s="151">
        <v>2059</v>
      </c>
      <c r="D13" s="178" t="s">
        <v>409</v>
      </c>
      <c r="E13" s="199">
        <v>64288</v>
      </c>
      <c r="F13" s="199">
        <v>64288</v>
      </c>
      <c r="G13" s="199"/>
    </row>
    <row r="14" spans="1:7" ht="15">
      <c r="A14" s="205"/>
      <c r="B14" s="151">
        <v>80115</v>
      </c>
      <c r="C14" s="151">
        <v>6257</v>
      </c>
      <c r="D14" s="178" t="s">
        <v>409</v>
      </c>
      <c r="E14" s="199">
        <v>575981</v>
      </c>
      <c r="F14" s="199">
        <v>429385</v>
      </c>
      <c r="G14" s="199"/>
    </row>
    <row r="15" spans="1:7" ht="15">
      <c r="A15" s="205"/>
      <c r="B15" s="206">
        <v>80195</v>
      </c>
      <c r="C15" s="206">
        <v>2057</v>
      </c>
      <c r="D15" s="207" t="s">
        <v>36</v>
      </c>
      <c r="E15" s="208">
        <v>251737</v>
      </c>
      <c r="F15" s="208">
        <v>135007</v>
      </c>
      <c r="G15" s="208"/>
    </row>
    <row r="16" spans="1:7" ht="15">
      <c r="A16" s="205"/>
      <c r="B16" s="206">
        <v>80195</v>
      </c>
      <c r="C16" s="206">
        <v>2059</v>
      </c>
      <c r="D16" s="207" t="s">
        <v>36</v>
      </c>
      <c r="E16" s="208">
        <v>25345</v>
      </c>
      <c r="F16" s="208">
        <v>13593</v>
      </c>
      <c r="G16" s="208"/>
    </row>
    <row r="17" spans="1:7" ht="15">
      <c r="A17" s="205">
        <v>852</v>
      </c>
      <c r="B17" s="209"/>
      <c r="C17" s="209"/>
      <c r="D17" s="210" t="s">
        <v>91</v>
      </c>
      <c r="E17" s="211">
        <f>E18</f>
        <v>366717</v>
      </c>
      <c r="F17" s="211">
        <f>F18</f>
        <v>155157</v>
      </c>
      <c r="G17" s="211">
        <f>F18/E18%</f>
        <v>42.309737481491176</v>
      </c>
    </row>
    <row r="18" spans="1:7" ht="30">
      <c r="A18" s="205"/>
      <c r="B18" s="206">
        <v>85218</v>
      </c>
      <c r="C18" s="206">
        <v>2057</v>
      </c>
      <c r="D18" s="212" t="s">
        <v>26</v>
      </c>
      <c r="E18" s="208">
        <v>366717</v>
      </c>
      <c r="F18" s="208">
        <v>155157</v>
      </c>
      <c r="G18" s="208"/>
    </row>
    <row r="19" spans="1:7" ht="28.5">
      <c r="A19" s="213" t="s">
        <v>38</v>
      </c>
      <c r="B19" s="213"/>
      <c r="C19" s="209"/>
      <c r="D19" s="214" t="s">
        <v>329</v>
      </c>
      <c r="E19" s="215">
        <f>E20+E21+E22+E23</f>
        <v>2001270</v>
      </c>
      <c r="F19" s="215">
        <f>F20+F21+F22+F23</f>
        <v>300538</v>
      </c>
      <c r="G19" s="216">
        <f>F19/E19%</f>
        <v>15.017363973876588</v>
      </c>
    </row>
    <row r="20" spans="1:7" ht="30">
      <c r="A20" s="213"/>
      <c r="B20" s="150" t="s">
        <v>55</v>
      </c>
      <c r="C20" s="151">
        <v>6257</v>
      </c>
      <c r="D20" s="152" t="s">
        <v>66</v>
      </c>
      <c r="E20" s="153">
        <v>1570552</v>
      </c>
      <c r="F20" s="153">
        <v>220538</v>
      </c>
      <c r="G20" s="216"/>
    </row>
    <row r="21" spans="1:7" ht="21.75" customHeight="1">
      <c r="A21" s="213"/>
      <c r="B21" s="150" t="s">
        <v>77</v>
      </c>
      <c r="C21" s="151">
        <v>6257</v>
      </c>
      <c r="D21" s="152" t="s">
        <v>330</v>
      </c>
      <c r="E21" s="153">
        <v>327737</v>
      </c>
      <c r="F21" s="153"/>
      <c r="G21" s="216"/>
    </row>
    <row r="22" spans="1:7" ht="30">
      <c r="A22" s="213"/>
      <c r="B22" s="150" t="s">
        <v>95</v>
      </c>
      <c r="C22" s="151">
        <v>2057</v>
      </c>
      <c r="D22" s="152" t="s">
        <v>100</v>
      </c>
      <c r="E22" s="153">
        <v>92141</v>
      </c>
      <c r="F22" s="153">
        <v>71580</v>
      </c>
      <c r="G22" s="216"/>
    </row>
    <row r="23" spans="1:7" ht="30">
      <c r="A23" s="213"/>
      <c r="B23" s="150" t="s">
        <v>95</v>
      </c>
      <c r="C23" s="151">
        <v>2059</v>
      </c>
      <c r="D23" s="152" t="s">
        <v>100</v>
      </c>
      <c r="E23" s="153">
        <v>10840</v>
      </c>
      <c r="F23" s="153">
        <v>8420</v>
      </c>
      <c r="G23" s="216"/>
    </row>
    <row r="24" spans="1:7" ht="18" customHeight="1">
      <c r="A24" s="213" t="s">
        <v>321</v>
      </c>
      <c r="B24" s="168"/>
      <c r="C24" s="158"/>
      <c r="D24" s="174" t="s">
        <v>323</v>
      </c>
      <c r="E24" s="155">
        <f>E25+E26+E27</f>
        <v>1534200</v>
      </c>
      <c r="F24" s="155">
        <f>F25+F26+F27</f>
        <v>159583</v>
      </c>
      <c r="G24" s="216">
        <f>F24/E24%</f>
        <v>10.401707730413245</v>
      </c>
    </row>
    <row r="25" spans="1:7" ht="15">
      <c r="A25" s="213"/>
      <c r="B25" s="150" t="s">
        <v>322</v>
      </c>
      <c r="C25" s="151">
        <v>2057</v>
      </c>
      <c r="D25" s="152" t="s">
        <v>37</v>
      </c>
      <c r="E25" s="153">
        <v>460139</v>
      </c>
      <c r="F25" s="153">
        <v>115035</v>
      </c>
      <c r="G25" s="216"/>
    </row>
    <row r="26" spans="1:7" ht="15">
      <c r="A26" s="213"/>
      <c r="B26" s="150" t="s">
        <v>322</v>
      </c>
      <c r="C26" s="151">
        <v>2059</v>
      </c>
      <c r="D26" s="152" t="s">
        <v>37</v>
      </c>
      <c r="E26" s="153">
        <v>52730</v>
      </c>
      <c r="F26" s="153">
        <v>13183</v>
      </c>
      <c r="G26" s="216"/>
    </row>
    <row r="27" spans="1:7" ht="30">
      <c r="A27" s="213"/>
      <c r="B27" s="150" t="s">
        <v>347</v>
      </c>
      <c r="C27" s="151">
        <v>6257</v>
      </c>
      <c r="D27" s="152" t="s">
        <v>368</v>
      </c>
      <c r="E27" s="153">
        <v>1021331</v>
      </c>
      <c r="F27" s="153">
        <v>31365</v>
      </c>
      <c r="G27" s="216"/>
    </row>
    <row r="28" spans="1:7" ht="24.75" customHeight="1">
      <c r="A28" s="312" t="s">
        <v>29</v>
      </c>
      <c r="B28" s="313"/>
      <c r="C28" s="313"/>
      <c r="D28" s="314"/>
      <c r="E28" s="155">
        <f>E4+E6+E8+E11+E17+E19+E24</f>
        <v>28501920</v>
      </c>
      <c r="F28" s="155">
        <f>F4+F6+F8+F11+F17+F19+F24</f>
        <v>2882074</v>
      </c>
      <c r="G28" s="165">
        <f>F28/E28%</f>
        <v>10.111859130893638</v>
      </c>
    </row>
    <row r="29" ht="29.25" customHeight="1"/>
    <row r="30" ht="15">
      <c r="E30" s="218"/>
    </row>
    <row r="43" spans="6:7" ht="15">
      <c r="F43" s="189"/>
      <c r="G43" s="190"/>
    </row>
    <row r="68" spans="1:4" ht="15">
      <c r="A68" s="191"/>
      <c r="B68" s="191"/>
      <c r="C68" s="191"/>
      <c r="D68" s="191"/>
    </row>
  </sheetData>
  <sheetProtection/>
  <mergeCells count="3">
    <mergeCell ref="F1:G1"/>
    <mergeCell ref="A2:G2"/>
    <mergeCell ref="A28:D28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mdomagala</cp:lastModifiedBy>
  <cp:lastPrinted>2018-08-31T11:50:00Z</cp:lastPrinted>
  <dcterms:created xsi:type="dcterms:W3CDTF">2003-08-04T12:32:57Z</dcterms:created>
  <dcterms:modified xsi:type="dcterms:W3CDTF">2018-08-31T11:50:27Z</dcterms:modified>
  <cp:category/>
  <cp:version/>
  <cp:contentType/>
  <cp:contentStatus/>
</cp:coreProperties>
</file>