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rok 2017\9. Glinica.Budowa chodnika\kosztorysy ofertowe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3" i="1"/>
  <c r="G44" i="1"/>
  <c r="G45" i="1"/>
  <c r="G46" i="1"/>
  <c r="G47" i="1"/>
  <c r="G41" i="1"/>
  <c r="G79" i="1" l="1"/>
  <c r="G80" i="1"/>
  <c r="G78" i="1"/>
  <c r="G75" i="1"/>
  <c r="G76" i="1" s="1"/>
  <c r="G62" i="1"/>
  <c r="G63" i="1"/>
  <c r="G64" i="1"/>
  <c r="G65" i="1"/>
  <c r="G66" i="1"/>
  <c r="G67" i="1"/>
  <c r="G68" i="1"/>
  <c r="G69" i="1"/>
  <c r="G70" i="1"/>
  <c r="G71" i="1"/>
  <c r="G72" i="1"/>
  <c r="G59" i="1"/>
  <c r="G60" i="1" s="1"/>
  <c r="G38" i="1"/>
  <c r="G37" i="1"/>
  <c r="G32" i="1"/>
  <c r="G33" i="1"/>
  <c r="G34" i="1"/>
  <c r="G31" i="1"/>
  <c r="G18" i="1"/>
  <c r="G19" i="1"/>
  <c r="G20" i="1"/>
  <c r="G21" i="1"/>
  <c r="G22" i="1"/>
  <c r="G23" i="1"/>
  <c r="G24" i="1"/>
  <c r="G25" i="1"/>
  <c r="G26" i="1"/>
  <c r="G27" i="1"/>
  <c r="G28" i="1"/>
  <c r="G17" i="1"/>
  <c r="G10" i="1"/>
  <c r="G11" i="1"/>
  <c r="G12" i="1"/>
  <c r="G13" i="1"/>
  <c r="G14" i="1"/>
  <c r="G9" i="1"/>
  <c r="G6" i="1"/>
  <c r="G7" i="1" s="1"/>
  <c r="G48" i="1"/>
  <c r="G81" i="1" l="1"/>
  <c r="G15" i="1"/>
  <c r="G29" i="1"/>
  <c r="G39" i="1"/>
  <c r="G73" i="1"/>
  <c r="G35" i="1"/>
  <c r="G82" i="1" l="1"/>
  <c r="G84" i="1" s="1"/>
  <c r="G49" i="1"/>
  <c r="G94" i="1" l="1"/>
  <c r="G85" i="1"/>
  <c r="G83" i="1"/>
  <c r="G51" i="1" l="1"/>
  <c r="G50" i="1" s="1"/>
  <c r="G52" i="1" l="1"/>
  <c r="G91" i="1" s="1"/>
  <c r="G97" i="1" s="1"/>
</calcChain>
</file>

<file path=xl/sharedStrings.xml><?xml version="1.0" encoding="utf-8"?>
<sst xmlns="http://schemas.openxmlformats.org/spreadsheetml/2006/main" count="250" uniqueCount="167">
  <si>
    <t>Podstawa</t>
  </si>
  <si>
    <t>Opis</t>
  </si>
  <si>
    <t>Obmiar</t>
  </si>
  <si>
    <t>Wartość</t>
  </si>
  <si>
    <t>ROBOTY PRZYGOTOWAWCZE</t>
  </si>
  <si>
    <t>KNR 2-01 0119-03</t>
  </si>
  <si>
    <t>Roboty pomiarowe przy liniowych robotach ziemnych - trasa drogi w terenie równinnym</t>
  </si>
  <si>
    <t>km</t>
  </si>
  <si>
    <t>Razem dział: ROBOTY PRZYGOTOWAWCZE</t>
  </si>
  <si>
    <t>ROBOTY ROZBIÓRKOWE</t>
  </si>
  <si>
    <t>KNR 2-31 0804-07</t>
  </si>
  <si>
    <t>Mechaniczne rozebranie nawierzchni z brukowca o wysokości 13-17 cm</t>
  </si>
  <si>
    <t>m2</t>
  </si>
  <si>
    <t>KNR 2-31 0814-06</t>
  </si>
  <si>
    <t>Rozebranie krawężników wtopionych 12x20 cm na podsypce cementowo-piaskowej</t>
  </si>
  <si>
    <t>m</t>
  </si>
  <si>
    <t>KNR 2-31 0814-01</t>
  </si>
  <si>
    <t>Rozebranie obrzeży 6x20 cm na podsypce piaskowej</t>
  </si>
  <si>
    <t>KNR 19-01 0118-17 analogia</t>
  </si>
  <si>
    <t>m3</t>
  </si>
  <si>
    <t>KNR 19-01 0118-20</t>
  </si>
  <si>
    <t>Wywóz gruzu samochodami samowyładowczymi - dodatek za każde dalsze 0,5 km ponad 1 km oraz odpadów bitumicznych i betonowych Krotność = 20</t>
  </si>
  <si>
    <t>KNR AT-03 0101-02</t>
  </si>
  <si>
    <t>Razem dział: ROBOTY ROZBIÓRKOWE</t>
  </si>
  <si>
    <t xml:space="preserve">CHODNIKI I ZJAZDY </t>
  </si>
  <si>
    <t xml:space="preserve">KNR 2-01 0206-01 0214-01 </t>
  </si>
  <si>
    <t>KNR 2-31 0114-01</t>
  </si>
  <si>
    <t>Podbudowa z kruszywa naturalnego - warstwa dolna o grubości po zagęszczeniu 20 cm  ZJAZDY</t>
  </si>
  <si>
    <t>KNR 2-31 0511-03</t>
  </si>
  <si>
    <t>Nawierzchnie z kostki brukowej betonowej o grubości 8 cm na podsypce cementowo-piaskowej  ZJAZDY</t>
  </si>
  <si>
    <t>KNR 2-01 0206-01</t>
  </si>
  <si>
    <t>KNR 2-31 0114-05 0114-06</t>
  </si>
  <si>
    <t>Podbudowa z kruszywa łamanego - warstwa dolna o grubości po zagęszczeniu 20 cm</t>
  </si>
  <si>
    <t>KNR 2-31 0114-07 0114-08</t>
  </si>
  <si>
    <t>Podbudowa z kruszywa łamanego - warstwa górna o grubości po zagęszczeniu 15 cm Chodnik przy posesjach</t>
  </si>
  <si>
    <t>Nawierzchnie z kostki brukowej betonowej o grubości 8 cm na podsypce cementowo-piaskowej  CHODNIK</t>
  </si>
  <si>
    <t>KNR 2-31 0403-03</t>
  </si>
  <si>
    <t>Krawężniki betonowe wystające o wymiarach 15x30 cm na podsypce cementowo-piaskowej swiatło 15 cm</t>
  </si>
  <si>
    <t>Krawężniki betonowe o wymiarach 15x30 cm na podsypce cementowo-piaskowej montowane na płasko na zjazdach</t>
  </si>
  <si>
    <t>KNR 2-31 0402-04</t>
  </si>
  <si>
    <t>Ława pod krawężniki betonowe z oporem</t>
  </si>
  <si>
    <t>KNR 2-31 0407-03</t>
  </si>
  <si>
    <t>Obrzeża betonowe o wymiarach 30x8 cm na podsypce piaskowej z wypełnieniem spoin piaskiem (480+140)</t>
  </si>
  <si>
    <t>KNR 2-31 0402-04 analogia</t>
  </si>
  <si>
    <t>Ława pod obrzeża betonowe z oporem</t>
  </si>
  <si>
    <t xml:space="preserve">Razem dział: CHODNIKI I ZJAZDY </t>
  </si>
  <si>
    <t xml:space="preserve">OZNAKOWANIE POZIOME I PIONOWE </t>
  </si>
  <si>
    <t>KNNR 6 0702-01</t>
  </si>
  <si>
    <t>Pionowe znaki drogowe - słupki z rur stalowych</t>
  </si>
  <si>
    <t>KNNR 6 0702-05</t>
  </si>
  <si>
    <t>KNR AT-04 0204-03</t>
  </si>
  <si>
    <t>Oznakowanie poziome nawierzchni bitumicznych - na zimno, za pomocą mas chemoutwardzalnych grubowarstwowe wykonywane mechanicznie - oznakowanie strukturalne (plastomarker SUPER)</t>
  </si>
  <si>
    <t>KNR AT-04 0210-01 Uproszczona</t>
  </si>
  <si>
    <t>Urządzenia bezpieczeństwa ruchu - punktowe elementy odblaskowe (PEO) najezdniowe naklejane</t>
  </si>
  <si>
    <t xml:space="preserve">Razem dział: OZNAKOWANIE POZIOME I PIONOWE </t>
  </si>
  <si>
    <t xml:space="preserve">INFRASTRUKTURA PODZIEMNA </t>
  </si>
  <si>
    <t>KNR 2-31 1406-03</t>
  </si>
  <si>
    <t>Regulacja pionowa studzienek dla włazów kanałowych</t>
  </si>
  <si>
    <t>KALKULACJA WŁASNA Uproszczona</t>
  </si>
  <si>
    <t>Mechaniczne oczyszczenie istniejącej kanalizacji deszczowej</t>
  </si>
  <si>
    <t xml:space="preserve">Razem dział: INFRASTRUKTURA PODZIEMNA </t>
  </si>
  <si>
    <t>Trawniki</t>
  </si>
  <si>
    <t>KNR 2-21 0101-01 Uproszczona</t>
  </si>
  <si>
    <t>Oczyszczenie terenu z resztek budowlanych, gruzu i śmieci - zebranie i złożenie zanieczyszczeń w pryzmy</t>
  </si>
  <si>
    <t>KNR 2-21 0101-04 Uproszczona</t>
  </si>
  <si>
    <t>KNR 2-21 0207-01 Uproszczona</t>
  </si>
  <si>
    <t>ha</t>
  </si>
  <si>
    <t>KNR 2-21 0218-01 Uproszczona</t>
  </si>
  <si>
    <t>Rozścielenie ziemi urodzajnej ręczne z przerzutem na terenie płaskim</t>
  </si>
  <si>
    <t>KNR 2-21 0210-01 Uproszczona</t>
  </si>
  <si>
    <t>Ręczne rozrzucenie mieszanki z torfu i nawozów mineralnych na terenie płaskim grubość warstwy 2 cm</t>
  </si>
  <si>
    <t>KNR 2-21 0210-02 Uproszczona</t>
  </si>
  <si>
    <t>Ręczne rozrzucenie mieszanki z torfu i nawozów mineralnych na terenie płaskim - dodatek za każdy następny 1 cm grubość warstwy Krotność = 8</t>
  </si>
  <si>
    <t>KNR 2-21 0401-05 Uproszczona</t>
  </si>
  <si>
    <t>Wykonanie trawników dywanowych siewem w terenie płaskim z nawożeniem</t>
  </si>
  <si>
    <t>Razem dział: Trawniki</t>
  </si>
  <si>
    <t>Temat zadania: „Przebudowa drogi powiatowej nr 1989D polegająca na budowie chodnika w miejscowości Glinica, gmina Jordanów Śląski "</t>
  </si>
  <si>
    <t>Wartość kosztorysowa netto</t>
  </si>
  <si>
    <t>Wartość kosztorysowa brutto</t>
  </si>
  <si>
    <t>Ogółem kosztorys ofertowy wynosi:</t>
  </si>
  <si>
    <t>Podbudowa z kruszywa naturalnego - warstwa dolna o grubości po zagęszczeniu 20 cm  ZJAZD</t>
  </si>
  <si>
    <t>KNR 2-31 0114-05</t>
  </si>
  <si>
    <t>Podbudowa z kruszywa łamanego - warstwa dolna o grubości po zagęszczeniu 15 cm  CHODNIK</t>
  </si>
  <si>
    <t>Krawężniki betonowe wystające o wymiarach 15x30 cm na podsypce cementowo-piaskowej swiatło 10 cm</t>
  </si>
  <si>
    <t>Ława pod krawężniki betonowe z oporem  350*0,08</t>
  </si>
  <si>
    <t>Obrzeża betonowe o wymiarach 30x8 cm na podsypce piaskowej z wypełnieniem spoin piaskiem 350</t>
  </si>
  <si>
    <t>Ława pod obrzeża betonowe z oporem  350*0,03</t>
  </si>
  <si>
    <t>KNR 2-31 0402-03 ANALOGIA</t>
  </si>
  <si>
    <t>Ława pod krawężniki betonowa zwykła   - przykanaliki z korytek betonowych</t>
  </si>
  <si>
    <t>KNR 2-31 0606-03 ANALOGIA</t>
  </si>
  <si>
    <t>Ścieki z prefabrykatów betonowych o grubości 15 cm na podsypce cementowo-piaskowej   - przykanalik z korytek betonowych</t>
  </si>
  <si>
    <t>ZIELEŃ</t>
  </si>
  <si>
    <t>KNR 2-01 0510-03</t>
  </si>
  <si>
    <t>Obsianie skarp w ziemi urodzajnej</t>
  </si>
  <si>
    <t>Razem dział: ZIELEŃ</t>
  </si>
  <si>
    <t>ROWY</t>
  </si>
  <si>
    <t>KNR 2-31 1403-04</t>
  </si>
  <si>
    <t>KNR 2-01 0206-04</t>
  </si>
  <si>
    <t>KNR 2-01 0517-04 analogia</t>
  </si>
  <si>
    <t>Umocnienie rowów elementami prefabrykowanymi PŁYTY AZUROWE</t>
  </si>
  <si>
    <t>Razem dział: ROWY</t>
  </si>
  <si>
    <t>Odcinek I - stropna prawa (północna)</t>
  </si>
  <si>
    <t>Odcinek II - stropna lewa (południowa)</t>
  </si>
  <si>
    <t>Jedn,obm,</t>
  </si>
  <si>
    <t>Cena jedn,</t>
  </si>
  <si>
    <t>Podatek VAT ……,,%</t>
  </si>
  <si>
    <t>PODSUMOWANIE KOSZTORYSÓW OFERTOWYCH</t>
  </si>
  <si>
    <t>Nazwa kosztorysu ofertowego</t>
  </si>
  <si>
    <t>Wartość końcowa brutto</t>
  </si>
  <si>
    <t>Odcinek nr I</t>
  </si>
  <si>
    <t>Odcinek nr II</t>
  </si>
  <si>
    <t>brutto: ,,,,,,,,,,,,,,,,,,,,,,,,,,,,,,,,,,,,,,,,,,,, zł,</t>
  </si>
  <si>
    <t>Ogółem brutto słownie: ,,,,,,,,,,,,,,,,,,,,,,,,,,,,,,,,,,,,,,,,,,,,,,,,,,,,,,,,,,,,,,,,,,,,,,,,,,,,,,,,,,,,,,,,,,,,,,,,,,,,,,,,,,,,,,,,,,,,,,,,,,,,,,,,</t>
  </si>
  <si>
    <t>Lp,</t>
  </si>
  <si>
    <t>1 d,1</t>
  </si>
  <si>
    <t>2 d,2</t>
  </si>
  <si>
    <t>3 d,2</t>
  </si>
  <si>
    <t>4 d,2</t>
  </si>
  <si>
    <t>5 d,2</t>
  </si>
  <si>
    <t>Wywóz gruzu samochodami samowyładowczymi na odl, do 1 km oraz odpadów bitumicznych  i betonowych</t>
  </si>
  <si>
    <t>6 d,2</t>
  </si>
  <si>
    <t>7 d,2</t>
  </si>
  <si>
    <t>Roboty remontowe - cięcie piłą nawierzchni bitumicznych na gł, 6-10 cm - pod ściek uliczny</t>
  </si>
  <si>
    <t>8 d,3</t>
  </si>
  <si>
    <t>Roboty ziemne wykonywane koparkami podsiębiernymi o poj, łyżki 0,40 m3 w gruncie kat, I-II z transportem urobku samochodami samowyładowczymi na odległość 1 km  ZJAZDY</t>
  </si>
  <si>
    <t>9 d,3</t>
  </si>
  <si>
    <t>10 d,3</t>
  </si>
  <si>
    <t>11 d,3</t>
  </si>
  <si>
    <t>Roboty ziemne wykonywane koparkami podsiębiernymi o poj, łyżki 0,40 m3 w gruncie kat, I-II z transportem urobku samochodami samowyładowczymi na odległość do 1 km  CHODNIK</t>
  </si>
  <si>
    <t>12 d,3</t>
  </si>
  <si>
    <t>13 d,3</t>
  </si>
  <si>
    <t>14 d,3</t>
  </si>
  <si>
    <t>15 d,3</t>
  </si>
  <si>
    <t>16 d,3</t>
  </si>
  <si>
    <t>17 d,3</t>
  </si>
  <si>
    <t>18 d,3</t>
  </si>
  <si>
    <t>19 d,3</t>
  </si>
  <si>
    <t>20 d,4</t>
  </si>
  <si>
    <t>szt,</t>
  </si>
  <si>
    <t>21 d,4</t>
  </si>
  <si>
    <t>Pionowe znaki drogowe - znaki zakazu, nakazu, ostrzegawcze i informacyjne o pow, ponad 0,3 m2</t>
  </si>
  <si>
    <t>22 d,4</t>
  </si>
  <si>
    <t>23 d,4</t>
  </si>
  <si>
    <t>24 d,5</t>
  </si>
  <si>
    <t>25 d,5</t>
  </si>
  <si>
    <t>26 d,6</t>
  </si>
  <si>
    <t>27 d,6</t>
  </si>
  <si>
    <t>Oczyszczenie terenu z resztek budowlanych, gruzu i śmieci - wywiezienie zanieczyszczeń samochodami na odległość do 1,0 km</t>
  </si>
  <si>
    <t>28 d,6</t>
  </si>
  <si>
    <t>Orka glebogryzarką przyczepną, kat, gruntu I-II</t>
  </si>
  <si>
    <t>29 d,6</t>
  </si>
  <si>
    <t>30 d,6</t>
  </si>
  <si>
    <t>31 d,6</t>
  </si>
  <si>
    <t>32 d,6</t>
  </si>
  <si>
    <t>Roboty ziemne wykonywane koparkami podsiębiernymi o poj, łyżki 0,40 m3 w gruncie kat, I-II z transportem urobku samochodami samowyładowczymi na odległość 1 km  ZJAZD</t>
  </si>
  <si>
    <t>Roboty ziemne wykonywane koparkami podsiębiernymi o poj, łyżki 0,40 m3 w gruncie kat, I-II z transportem urobku samochodami samowyładowczymi na odległość do 1 km  CHODNIK  (300* 2)</t>
  </si>
  <si>
    <t>8 d,2</t>
  </si>
  <si>
    <t>9 d,2</t>
  </si>
  <si>
    <t>10 d,2</t>
  </si>
  <si>
    <t>11 d,2</t>
  </si>
  <si>
    <t>12 d,2</t>
  </si>
  <si>
    <t>14 d,4</t>
  </si>
  <si>
    <t>Oczyszczenie rowów z namułu o grub, 10 cm z wyprofilowaniem skarp rowu</t>
  </si>
  <si>
    <t>15 d,4</t>
  </si>
  <si>
    <t>Roboty ziemne wykonywane koparkami podsiębiernymi o poj, łyżki 0,60 m3 w gruncie kat, III z transportem urobku samochodami samowyładowczymi na odległość do 1 km</t>
  </si>
  <si>
    <t>16 d,4</t>
  </si>
  <si>
    <t>KOSZTORYS OFERTOWY                                                                    załącznik nr 2.2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</si>
</sst>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/>
  </cellStyleXfs>
  <cellXfs count="79">
    <xf numFmtId="0" fontId="0" fillId="0" borderId="0" xfId="0"/>
    <xf numFmtId="0" fontId="7" fillId="4" borderId="0" xfId="0" applyFont="1" applyFill="1"/>
    <xf numFmtId="0" fontId="6" fillId="4" borderId="8" xfId="0" applyNumberFormat="1" applyFont="1" applyFill="1" applyBorder="1" applyAlignment="1">
      <alignment horizontal="center" wrapText="1"/>
    </xf>
    <xf numFmtId="2" fontId="6" fillId="4" borderId="8" xfId="0" applyNumberFormat="1" applyFont="1" applyFill="1" applyBorder="1" applyAlignment="1">
      <alignment wrapText="1"/>
    </xf>
    <xf numFmtId="0" fontId="7" fillId="4" borderId="9" xfId="0" applyNumberFormat="1" applyFont="1" applyFill="1" applyBorder="1" applyAlignment="1">
      <alignment horizontal="center" wrapText="1"/>
    </xf>
    <xf numFmtId="0" fontId="7" fillId="4" borderId="9" xfId="2" applyNumberFormat="1" applyFont="1" applyFill="1" applyBorder="1" applyAlignment="1">
      <alignment horizontal="center" wrapText="1"/>
    </xf>
    <xf numFmtId="2" fontId="7" fillId="4" borderId="17" xfId="2" applyNumberFormat="1" applyFont="1" applyFill="1" applyBorder="1" applyAlignment="1">
      <alignment wrapText="1"/>
    </xf>
    <xf numFmtId="2" fontId="7" fillId="4" borderId="18" xfId="2" applyNumberFormat="1" applyFont="1" applyFill="1" applyBorder="1" applyAlignment="1">
      <alignment wrapText="1"/>
    </xf>
    <xf numFmtId="0" fontId="7" fillId="4" borderId="0" xfId="2" applyFont="1" applyFill="1"/>
    <xf numFmtId="2" fontId="7" fillId="4" borderId="2" xfId="0" applyNumberFormat="1" applyFont="1" applyFill="1" applyBorder="1" applyAlignment="1">
      <alignment wrapText="1"/>
    </xf>
    <xf numFmtId="0" fontId="7" fillId="4" borderId="2" xfId="0" applyNumberFormat="1" applyFont="1" applyFill="1" applyBorder="1" applyAlignment="1">
      <alignment horizontal="center" wrapText="1"/>
    </xf>
    <xf numFmtId="0" fontId="7" fillId="4" borderId="11" xfId="0" applyNumberFormat="1" applyFont="1" applyFill="1" applyBorder="1" applyAlignment="1">
      <alignment horizontal="center" wrapText="1"/>
    </xf>
    <xf numFmtId="2" fontId="7" fillId="4" borderId="12" xfId="0" applyNumberFormat="1" applyFont="1" applyFill="1" applyBorder="1" applyAlignment="1">
      <alignment wrapText="1"/>
    </xf>
    <xf numFmtId="2" fontId="7" fillId="4" borderId="13" xfId="0" applyNumberFormat="1" applyFont="1" applyFill="1" applyBorder="1" applyAlignment="1">
      <alignment wrapText="1"/>
    </xf>
    <xf numFmtId="0" fontId="7" fillId="4" borderId="14" xfId="0" applyNumberFormat="1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wrapText="1"/>
    </xf>
    <xf numFmtId="0" fontId="7" fillId="4" borderId="14" xfId="1" applyNumberFormat="1" applyFont="1" applyFill="1" applyBorder="1" applyAlignment="1">
      <alignment horizontal="center" wrapText="1"/>
    </xf>
    <xf numFmtId="2" fontId="7" fillId="4" borderId="1" xfId="1" applyNumberFormat="1" applyFont="1" applyFill="1" applyBorder="1" applyAlignment="1">
      <alignment wrapText="1"/>
    </xf>
    <xf numFmtId="0" fontId="7" fillId="4" borderId="0" xfId="1" applyFont="1" applyFill="1"/>
    <xf numFmtId="0" fontId="7" fillId="4" borderId="15" xfId="0" applyNumberFormat="1" applyFont="1" applyFill="1" applyBorder="1" applyAlignment="1">
      <alignment horizontal="center" wrapText="1"/>
    </xf>
    <xf numFmtId="2" fontId="7" fillId="4" borderId="16" xfId="0" applyNumberFormat="1" applyFont="1" applyFill="1" applyBorder="1" applyAlignment="1">
      <alignment wrapText="1"/>
    </xf>
    <xf numFmtId="2" fontId="6" fillId="4" borderId="2" xfId="0" applyNumberFormat="1" applyFont="1" applyFill="1" applyBorder="1" applyAlignment="1">
      <alignment wrapText="1"/>
    </xf>
    <xf numFmtId="0" fontId="6" fillId="4" borderId="2" xfId="0" applyNumberFormat="1" applyFont="1" applyFill="1" applyBorder="1" applyAlignment="1">
      <alignment horizontal="center" wrapText="1"/>
    </xf>
    <xf numFmtId="2" fontId="6" fillId="4" borderId="20" xfId="0" applyNumberFormat="1" applyFont="1" applyFill="1" applyBorder="1" applyAlignment="1">
      <alignment wrapText="1"/>
    </xf>
    <xf numFmtId="0" fontId="7" fillId="4" borderId="15" xfId="2" applyNumberFormat="1" applyFont="1" applyFill="1" applyBorder="1" applyAlignment="1">
      <alignment horizontal="center" wrapText="1"/>
    </xf>
    <xf numFmtId="2" fontId="7" fillId="4" borderId="16" xfId="2" applyNumberFormat="1" applyFont="1" applyFill="1" applyBorder="1" applyAlignment="1">
      <alignment wrapText="1"/>
    </xf>
    <xf numFmtId="0" fontId="7" fillId="4" borderId="14" xfId="2" applyNumberFormat="1" applyFont="1" applyFill="1" applyBorder="1" applyAlignment="1">
      <alignment horizontal="center" wrapText="1"/>
    </xf>
    <xf numFmtId="2" fontId="7" fillId="4" borderId="1" xfId="2" applyNumberFormat="1" applyFont="1" applyFill="1" applyBorder="1" applyAlignment="1">
      <alignment wrapText="1"/>
    </xf>
    <xf numFmtId="2" fontId="6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/>
    <xf numFmtId="0" fontId="7" fillId="4" borderId="1" xfId="0" applyFont="1" applyFill="1" applyBorder="1"/>
    <xf numFmtId="0" fontId="7" fillId="4" borderId="0" xfId="0" applyNumberFormat="1" applyFont="1" applyFill="1" applyBorder="1"/>
    <xf numFmtId="0" fontId="7" fillId="4" borderId="0" xfId="0" applyFont="1" applyFill="1" applyBorder="1"/>
    <xf numFmtId="0" fontId="7" fillId="4" borderId="0" xfId="0" applyNumberFormat="1" applyFont="1" applyFill="1" applyAlignment="1">
      <alignment horizontal="center"/>
    </xf>
    <xf numFmtId="0" fontId="6" fillId="4" borderId="9" xfId="0" applyNumberFormat="1" applyFont="1" applyFill="1" applyBorder="1" applyAlignment="1">
      <alignment horizontal="center" wrapText="1"/>
    </xf>
    <xf numFmtId="2" fontId="6" fillId="4" borderId="17" xfId="0" applyNumberFormat="1" applyFont="1" applyFill="1" applyBorder="1" applyAlignment="1">
      <alignment wrapText="1"/>
    </xf>
    <xf numFmtId="2" fontId="6" fillId="4" borderId="18" xfId="0" applyNumberFormat="1" applyFont="1" applyFill="1" applyBorder="1" applyAlignment="1">
      <alignment wrapText="1"/>
    </xf>
    <xf numFmtId="0" fontId="7" fillId="4" borderId="4" xfId="0" applyNumberFormat="1" applyFont="1" applyFill="1" applyBorder="1" applyAlignment="1">
      <alignment horizontal="center" wrapText="1"/>
    </xf>
    <xf numFmtId="2" fontId="7" fillId="4" borderId="4" xfId="0" applyNumberFormat="1" applyFont="1" applyFill="1" applyBorder="1" applyAlignment="1">
      <alignment wrapText="1"/>
    </xf>
    <xf numFmtId="0" fontId="7" fillId="4" borderId="1" xfId="2" applyNumberFormat="1" applyFont="1" applyFill="1" applyBorder="1" applyAlignment="1">
      <alignment horizontal="center" wrapText="1"/>
    </xf>
    <xf numFmtId="0" fontId="7" fillId="4" borderId="1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4" borderId="30" xfId="0" applyFont="1" applyFill="1" applyBorder="1"/>
    <xf numFmtId="0" fontId="7" fillId="4" borderId="0" xfId="0" applyFont="1" applyFill="1" applyBorder="1" applyAlignment="1">
      <alignment horizontal="left"/>
    </xf>
    <xf numFmtId="0" fontId="6" fillId="4" borderId="5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left" wrapText="1"/>
    </xf>
    <xf numFmtId="2" fontId="6" fillId="4" borderId="6" xfId="0" applyNumberFormat="1" applyFont="1" applyFill="1" applyBorder="1" applyAlignment="1">
      <alignment horizontal="left" wrapText="1"/>
    </xf>
    <xf numFmtId="2" fontId="6" fillId="4" borderId="7" xfId="0" applyNumberFormat="1" applyFont="1" applyFill="1" applyBorder="1" applyAlignment="1">
      <alignment horizontal="left" wrapText="1"/>
    </xf>
    <xf numFmtId="2" fontId="6" fillId="4" borderId="5" xfId="0" applyNumberFormat="1" applyFont="1" applyFill="1" applyBorder="1" applyAlignment="1">
      <alignment horizontal="right" wrapText="1"/>
    </xf>
    <xf numFmtId="2" fontId="6" fillId="4" borderId="6" xfId="0" applyNumberFormat="1" applyFont="1" applyFill="1" applyBorder="1" applyAlignment="1">
      <alignment horizontal="right" wrapText="1"/>
    </xf>
    <xf numFmtId="2" fontId="6" fillId="4" borderId="7" xfId="0" applyNumberFormat="1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2" fontId="6" fillId="4" borderId="21" xfId="0" applyNumberFormat="1" applyFont="1" applyFill="1" applyBorder="1" applyAlignment="1">
      <alignment horizontal="right" wrapText="1"/>
    </xf>
    <xf numFmtId="2" fontId="6" fillId="4" borderId="19" xfId="0" applyNumberFormat="1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2" fontId="6" fillId="4" borderId="10" xfId="0" applyNumberFormat="1" applyFont="1" applyFill="1" applyBorder="1" applyAlignment="1">
      <alignment horizontal="left" wrapText="1"/>
    </xf>
    <xf numFmtId="2" fontId="7" fillId="4" borderId="5" xfId="0" applyNumberFormat="1" applyFont="1" applyFill="1" applyBorder="1" applyAlignment="1">
      <alignment horizontal="left" wrapText="1"/>
    </xf>
    <xf numFmtId="2" fontId="7" fillId="4" borderId="6" xfId="0" applyNumberFormat="1" applyFont="1" applyFill="1" applyBorder="1" applyAlignment="1">
      <alignment horizontal="left" wrapText="1"/>
    </xf>
    <xf numFmtId="2" fontId="7" fillId="4" borderId="7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8" fillId="4" borderId="0" xfId="3" applyFont="1" applyFill="1" applyAlignment="1"/>
    <xf numFmtId="0" fontId="4" fillId="4" borderId="0" xfId="3" applyFont="1" applyFill="1" applyAlignment="1"/>
    <xf numFmtId="0" fontId="7" fillId="4" borderId="27" xfId="0" applyFont="1" applyFill="1" applyBorder="1" applyAlignment="1">
      <alignment horizontal="center"/>
    </xf>
    <xf numFmtId="0" fontId="5" fillId="4" borderId="28" xfId="3" applyFont="1" applyFill="1" applyBorder="1" applyAlignment="1">
      <alignment horizontal="right" wrapText="1"/>
    </xf>
    <xf numFmtId="0" fontId="3" fillId="4" borderId="29" xfId="0" applyFont="1" applyFill="1" applyBorder="1" applyAlignment="1">
      <alignment horizontal="right" wrapText="1"/>
    </xf>
    <xf numFmtId="0" fontId="8" fillId="4" borderId="0" xfId="3" applyFont="1" applyFill="1" applyAlignment="1">
      <alignment horizontal="justify"/>
    </xf>
  </cellXfs>
  <cellStyles count="4">
    <cellStyle name="Dobry" xfId="1" builtinId="26"/>
    <cellStyle name="Normalny" xfId="0" builtinId="0"/>
    <cellStyle name="Normalny_Arkusz1" xfId="3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activeCell="M9" sqref="M9"/>
    </sheetView>
  </sheetViews>
  <sheetFormatPr defaultRowHeight="15" x14ac:dyDescent="0.25"/>
  <cols>
    <col min="1" max="1" width="7.140625" style="33" customWidth="1"/>
    <col min="2" max="2" width="19" style="1" customWidth="1"/>
    <col min="3" max="3" width="43.28515625" style="1" customWidth="1"/>
    <col min="4" max="4" width="5.5703125" style="1" customWidth="1"/>
    <col min="5" max="5" width="7.5703125" style="1" bestFit="1" customWidth="1"/>
    <col min="6" max="6" width="8.5703125" style="1" bestFit="1" customWidth="1"/>
    <col min="7" max="7" width="18.7109375" style="1" customWidth="1"/>
    <col min="8" max="16384" width="9.140625" style="1"/>
  </cols>
  <sheetData>
    <row r="1" spans="1:7" x14ac:dyDescent="0.25">
      <c r="A1" s="58" t="s">
        <v>166</v>
      </c>
      <c r="B1" s="58"/>
      <c r="C1" s="58"/>
      <c r="D1" s="58"/>
      <c r="E1" s="58"/>
      <c r="F1" s="58"/>
      <c r="G1" s="58"/>
    </row>
    <row r="2" spans="1:7" ht="37.5" customHeight="1" thickBot="1" x14ac:dyDescent="0.3">
      <c r="A2" s="59" t="s">
        <v>76</v>
      </c>
      <c r="B2" s="59"/>
      <c r="C2" s="59"/>
      <c r="D2" s="59"/>
      <c r="E2" s="59"/>
      <c r="F2" s="59"/>
      <c r="G2" s="59"/>
    </row>
    <row r="3" spans="1:7" ht="15.75" thickBot="1" x14ac:dyDescent="0.3">
      <c r="A3" s="44" t="s">
        <v>101</v>
      </c>
      <c r="B3" s="45"/>
      <c r="C3" s="45"/>
      <c r="D3" s="45"/>
      <c r="E3" s="45"/>
      <c r="F3" s="45"/>
      <c r="G3" s="46"/>
    </row>
    <row r="4" spans="1:7" ht="45.75" thickBot="1" x14ac:dyDescent="0.3">
      <c r="A4" s="2" t="s">
        <v>113</v>
      </c>
      <c r="B4" s="3" t="s">
        <v>0</v>
      </c>
      <c r="C4" s="3" t="s">
        <v>1</v>
      </c>
      <c r="D4" s="3" t="s">
        <v>103</v>
      </c>
      <c r="E4" s="3" t="s">
        <v>2</v>
      </c>
      <c r="F4" s="3" t="s">
        <v>104</v>
      </c>
      <c r="G4" s="3" t="s">
        <v>3</v>
      </c>
    </row>
    <row r="5" spans="1:7" ht="15.75" thickBot="1" x14ac:dyDescent="0.3">
      <c r="A5" s="4">
        <v>1</v>
      </c>
      <c r="B5" s="60" t="s">
        <v>4</v>
      </c>
      <c r="C5" s="48"/>
      <c r="D5" s="48"/>
      <c r="E5" s="48"/>
      <c r="F5" s="48"/>
      <c r="G5" s="49"/>
    </row>
    <row r="6" spans="1:7" s="8" customFormat="1" ht="30.75" thickBot="1" x14ac:dyDescent="0.3">
      <c r="A6" s="5" t="s">
        <v>114</v>
      </c>
      <c r="B6" s="6" t="s">
        <v>5</v>
      </c>
      <c r="C6" s="6" t="s">
        <v>6</v>
      </c>
      <c r="D6" s="6" t="s">
        <v>7</v>
      </c>
      <c r="E6" s="6">
        <v>0.33500000000000002</v>
      </c>
      <c r="F6" s="6"/>
      <c r="G6" s="7">
        <f>E6*F6</f>
        <v>0</v>
      </c>
    </row>
    <row r="7" spans="1:7" ht="15.75" thickBot="1" x14ac:dyDescent="0.3">
      <c r="A7" s="50" t="s">
        <v>8</v>
      </c>
      <c r="B7" s="51"/>
      <c r="C7" s="51"/>
      <c r="D7" s="51"/>
      <c r="E7" s="51"/>
      <c r="F7" s="52"/>
      <c r="G7" s="9">
        <f>G6</f>
        <v>0</v>
      </c>
    </row>
    <row r="8" spans="1:7" ht="15.75" thickBot="1" x14ac:dyDescent="0.3">
      <c r="A8" s="10">
        <v>2</v>
      </c>
      <c r="B8" s="61" t="s">
        <v>9</v>
      </c>
      <c r="C8" s="62"/>
      <c r="D8" s="62"/>
      <c r="E8" s="62"/>
      <c r="F8" s="62"/>
      <c r="G8" s="63"/>
    </row>
    <row r="9" spans="1:7" ht="30.75" thickBot="1" x14ac:dyDescent="0.3">
      <c r="A9" s="11" t="s">
        <v>115</v>
      </c>
      <c r="B9" s="12" t="s">
        <v>10</v>
      </c>
      <c r="C9" s="12" t="s">
        <v>11</v>
      </c>
      <c r="D9" s="12" t="s">
        <v>12</v>
      </c>
      <c r="E9" s="12">
        <v>486</v>
      </c>
      <c r="F9" s="12"/>
      <c r="G9" s="13">
        <f>E9*F9</f>
        <v>0</v>
      </c>
    </row>
    <row r="10" spans="1:7" ht="30.75" thickBot="1" x14ac:dyDescent="0.3">
      <c r="A10" s="14" t="s">
        <v>116</v>
      </c>
      <c r="B10" s="15" t="s">
        <v>13</v>
      </c>
      <c r="C10" s="15" t="s">
        <v>14</v>
      </c>
      <c r="D10" s="15" t="s">
        <v>15</v>
      </c>
      <c r="E10" s="15">
        <v>300</v>
      </c>
      <c r="F10" s="15"/>
      <c r="G10" s="13">
        <f t="shared" ref="G10:G14" si="0">E10*F10</f>
        <v>0</v>
      </c>
    </row>
    <row r="11" spans="1:7" ht="30.75" thickBot="1" x14ac:dyDescent="0.3">
      <c r="A11" s="14" t="s">
        <v>117</v>
      </c>
      <c r="B11" s="15" t="s">
        <v>16</v>
      </c>
      <c r="C11" s="15" t="s">
        <v>17</v>
      </c>
      <c r="D11" s="15" t="s">
        <v>15</v>
      </c>
      <c r="E11" s="15">
        <v>516</v>
      </c>
      <c r="F11" s="15"/>
      <c r="G11" s="13">
        <f t="shared" si="0"/>
        <v>0</v>
      </c>
    </row>
    <row r="12" spans="1:7" s="18" customFormat="1" ht="45.75" thickBot="1" x14ac:dyDescent="0.3">
      <c r="A12" s="16" t="s">
        <v>118</v>
      </c>
      <c r="B12" s="17" t="s">
        <v>18</v>
      </c>
      <c r="C12" s="17" t="s">
        <v>119</v>
      </c>
      <c r="D12" s="17" t="s">
        <v>19</v>
      </c>
      <c r="E12" s="17">
        <v>160.97999999999999</v>
      </c>
      <c r="F12" s="17"/>
      <c r="G12" s="13">
        <f t="shared" si="0"/>
        <v>0</v>
      </c>
    </row>
    <row r="13" spans="1:7" ht="60.75" thickBot="1" x14ac:dyDescent="0.3">
      <c r="A13" s="14" t="s">
        <v>120</v>
      </c>
      <c r="B13" s="15" t="s">
        <v>20</v>
      </c>
      <c r="C13" s="15" t="s">
        <v>21</v>
      </c>
      <c r="D13" s="15" t="s">
        <v>19</v>
      </c>
      <c r="E13" s="15">
        <v>160.97999999999999</v>
      </c>
      <c r="F13" s="15"/>
      <c r="G13" s="13">
        <f t="shared" si="0"/>
        <v>0</v>
      </c>
    </row>
    <row r="14" spans="1:7" ht="30.75" thickBot="1" x14ac:dyDescent="0.3">
      <c r="A14" s="19" t="s">
        <v>121</v>
      </c>
      <c r="B14" s="20" t="s">
        <v>22</v>
      </c>
      <c r="C14" s="20" t="s">
        <v>122</v>
      </c>
      <c r="D14" s="20" t="s">
        <v>15</v>
      </c>
      <c r="E14" s="20">
        <v>300</v>
      </c>
      <c r="F14" s="20"/>
      <c r="G14" s="13">
        <f t="shared" si="0"/>
        <v>0</v>
      </c>
    </row>
    <row r="15" spans="1:7" ht="15.75" thickBot="1" x14ac:dyDescent="0.3">
      <c r="A15" s="50" t="s">
        <v>23</v>
      </c>
      <c r="B15" s="51"/>
      <c r="C15" s="51"/>
      <c r="D15" s="51"/>
      <c r="E15" s="51"/>
      <c r="F15" s="52"/>
      <c r="G15" s="21">
        <f>SUM(G9:G14)</f>
        <v>0</v>
      </c>
    </row>
    <row r="16" spans="1:7" ht="15.75" thickBot="1" x14ac:dyDescent="0.3">
      <c r="A16" s="22">
        <v>3</v>
      </c>
      <c r="B16" s="47" t="s">
        <v>24</v>
      </c>
      <c r="C16" s="48"/>
      <c r="D16" s="48"/>
      <c r="E16" s="48"/>
      <c r="F16" s="48"/>
      <c r="G16" s="49"/>
    </row>
    <row r="17" spans="1:7" ht="60.75" thickBot="1" x14ac:dyDescent="0.3">
      <c r="A17" s="11" t="s">
        <v>123</v>
      </c>
      <c r="B17" s="12" t="s">
        <v>25</v>
      </c>
      <c r="C17" s="12" t="s">
        <v>124</v>
      </c>
      <c r="D17" s="12" t="s">
        <v>19</v>
      </c>
      <c r="E17" s="12">
        <v>37.200000000000003</v>
      </c>
      <c r="F17" s="12"/>
      <c r="G17" s="13">
        <f>E17*F17</f>
        <v>0</v>
      </c>
    </row>
    <row r="18" spans="1:7" ht="45.75" thickBot="1" x14ac:dyDescent="0.3">
      <c r="A18" s="14" t="s">
        <v>125</v>
      </c>
      <c r="B18" s="15" t="s">
        <v>26</v>
      </c>
      <c r="C18" s="15" t="s">
        <v>27</v>
      </c>
      <c r="D18" s="15" t="s">
        <v>12</v>
      </c>
      <c r="E18" s="15">
        <v>120</v>
      </c>
      <c r="F18" s="15"/>
      <c r="G18" s="13">
        <f t="shared" ref="G18:G28" si="1">E18*F18</f>
        <v>0</v>
      </c>
    </row>
    <row r="19" spans="1:7" ht="45.75" thickBot="1" x14ac:dyDescent="0.3">
      <c r="A19" s="14" t="s">
        <v>126</v>
      </c>
      <c r="B19" s="15" t="s">
        <v>28</v>
      </c>
      <c r="C19" s="15" t="s">
        <v>29</v>
      </c>
      <c r="D19" s="15" t="s">
        <v>12</v>
      </c>
      <c r="E19" s="15">
        <v>120</v>
      </c>
      <c r="F19" s="15"/>
      <c r="G19" s="13">
        <f t="shared" si="1"/>
        <v>0</v>
      </c>
    </row>
    <row r="20" spans="1:7" ht="75.75" thickBot="1" x14ac:dyDescent="0.3">
      <c r="A20" s="14" t="s">
        <v>127</v>
      </c>
      <c r="B20" s="15" t="s">
        <v>30</v>
      </c>
      <c r="C20" s="15" t="s">
        <v>128</v>
      </c>
      <c r="D20" s="15" t="s">
        <v>19</v>
      </c>
      <c r="E20" s="15">
        <v>94.6</v>
      </c>
      <c r="F20" s="15"/>
      <c r="G20" s="13">
        <f t="shared" si="1"/>
        <v>0</v>
      </c>
    </row>
    <row r="21" spans="1:7" ht="30.75" thickBot="1" x14ac:dyDescent="0.3">
      <c r="A21" s="14" t="s">
        <v>129</v>
      </c>
      <c r="B21" s="15" t="s">
        <v>31</v>
      </c>
      <c r="C21" s="15" t="s">
        <v>32</v>
      </c>
      <c r="D21" s="15" t="s">
        <v>12</v>
      </c>
      <c r="E21" s="15">
        <v>473</v>
      </c>
      <c r="F21" s="15"/>
      <c r="G21" s="13">
        <f t="shared" si="1"/>
        <v>0</v>
      </c>
    </row>
    <row r="22" spans="1:7" ht="45.75" thickBot="1" x14ac:dyDescent="0.3">
      <c r="A22" s="14" t="s">
        <v>130</v>
      </c>
      <c r="B22" s="15" t="s">
        <v>33</v>
      </c>
      <c r="C22" s="15" t="s">
        <v>34</v>
      </c>
      <c r="D22" s="15" t="s">
        <v>12</v>
      </c>
      <c r="E22" s="15">
        <v>90</v>
      </c>
      <c r="F22" s="15"/>
      <c r="G22" s="13">
        <f t="shared" si="1"/>
        <v>0</v>
      </c>
    </row>
    <row r="23" spans="1:7" ht="45.75" thickBot="1" x14ac:dyDescent="0.3">
      <c r="A23" s="14" t="s">
        <v>131</v>
      </c>
      <c r="B23" s="15" t="s">
        <v>28</v>
      </c>
      <c r="C23" s="15" t="s">
        <v>35</v>
      </c>
      <c r="D23" s="15" t="s">
        <v>12</v>
      </c>
      <c r="E23" s="15">
        <v>563</v>
      </c>
      <c r="F23" s="15"/>
      <c r="G23" s="13">
        <f t="shared" si="1"/>
        <v>0</v>
      </c>
    </row>
    <row r="24" spans="1:7" ht="45.75" thickBot="1" x14ac:dyDescent="0.3">
      <c r="A24" s="14" t="s">
        <v>132</v>
      </c>
      <c r="B24" s="15" t="s">
        <v>36</v>
      </c>
      <c r="C24" s="15" t="s">
        <v>37</v>
      </c>
      <c r="D24" s="15" t="s">
        <v>15</v>
      </c>
      <c r="E24" s="15">
        <v>335</v>
      </c>
      <c r="F24" s="15"/>
      <c r="G24" s="13">
        <f t="shared" si="1"/>
        <v>0</v>
      </c>
    </row>
    <row r="25" spans="1:7" ht="45.75" thickBot="1" x14ac:dyDescent="0.3">
      <c r="A25" s="14" t="s">
        <v>133</v>
      </c>
      <c r="B25" s="15" t="s">
        <v>36</v>
      </c>
      <c r="C25" s="15" t="s">
        <v>38</v>
      </c>
      <c r="D25" s="15" t="s">
        <v>15</v>
      </c>
      <c r="E25" s="15">
        <v>60</v>
      </c>
      <c r="F25" s="15"/>
      <c r="G25" s="13">
        <f t="shared" si="1"/>
        <v>0</v>
      </c>
    </row>
    <row r="26" spans="1:7" ht="15.75" thickBot="1" x14ac:dyDescent="0.3">
      <c r="A26" s="14" t="s">
        <v>134</v>
      </c>
      <c r="B26" s="15" t="s">
        <v>39</v>
      </c>
      <c r="C26" s="15" t="s">
        <v>40</v>
      </c>
      <c r="D26" s="15" t="s">
        <v>19</v>
      </c>
      <c r="E26" s="15">
        <v>31.6</v>
      </c>
      <c r="F26" s="15"/>
      <c r="G26" s="13">
        <f t="shared" si="1"/>
        <v>0</v>
      </c>
    </row>
    <row r="27" spans="1:7" ht="45.75" thickBot="1" x14ac:dyDescent="0.3">
      <c r="A27" s="14" t="s">
        <v>135</v>
      </c>
      <c r="B27" s="15" t="s">
        <v>41</v>
      </c>
      <c r="C27" s="15" t="s">
        <v>42</v>
      </c>
      <c r="D27" s="15" t="s">
        <v>15</v>
      </c>
      <c r="E27" s="15">
        <v>505</v>
      </c>
      <c r="F27" s="15"/>
      <c r="G27" s="13">
        <f t="shared" si="1"/>
        <v>0</v>
      </c>
    </row>
    <row r="28" spans="1:7" ht="30.75" thickBot="1" x14ac:dyDescent="0.3">
      <c r="A28" s="19" t="s">
        <v>136</v>
      </c>
      <c r="B28" s="20" t="s">
        <v>43</v>
      </c>
      <c r="C28" s="20" t="s">
        <v>44</v>
      </c>
      <c r="D28" s="20" t="s">
        <v>19</v>
      </c>
      <c r="E28" s="20">
        <v>15.15</v>
      </c>
      <c r="F28" s="20"/>
      <c r="G28" s="13">
        <f t="shared" si="1"/>
        <v>0</v>
      </c>
    </row>
    <row r="29" spans="1:7" ht="15.75" thickBot="1" x14ac:dyDescent="0.3">
      <c r="A29" s="56" t="s">
        <v>45</v>
      </c>
      <c r="B29" s="57"/>
      <c r="C29" s="57"/>
      <c r="D29" s="57"/>
      <c r="E29" s="57"/>
      <c r="F29" s="57"/>
      <c r="G29" s="23">
        <f>SUM(G17:G28)</f>
        <v>0</v>
      </c>
    </row>
    <row r="30" spans="1:7" ht="15.75" thickBot="1" x14ac:dyDescent="0.3">
      <c r="A30" s="22">
        <v>4</v>
      </c>
      <c r="B30" s="47" t="s">
        <v>46</v>
      </c>
      <c r="C30" s="48"/>
      <c r="D30" s="48"/>
      <c r="E30" s="48"/>
      <c r="F30" s="48"/>
      <c r="G30" s="49"/>
    </row>
    <row r="31" spans="1:7" ht="30.75" thickBot="1" x14ac:dyDescent="0.3">
      <c r="A31" s="11" t="s">
        <v>137</v>
      </c>
      <c r="B31" s="12" t="s">
        <v>47</v>
      </c>
      <c r="C31" s="12" t="s">
        <v>48</v>
      </c>
      <c r="D31" s="12" t="s">
        <v>138</v>
      </c>
      <c r="E31" s="12">
        <v>2</v>
      </c>
      <c r="F31" s="12"/>
      <c r="G31" s="13">
        <f>E31*F31</f>
        <v>0</v>
      </c>
    </row>
    <row r="32" spans="1:7" ht="45.75" thickBot="1" x14ac:dyDescent="0.3">
      <c r="A32" s="14" t="s">
        <v>139</v>
      </c>
      <c r="B32" s="15" t="s">
        <v>49</v>
      </c>
      <c r="C32" s="15" t="s">
        <v>140</v>
      </c>
      <c r="D32" s="15" t="s">
        <v>138</v>
      </c>
      <c r="E32" s="15">
        <v>4</v>
      </c>
      <c r="F32" s="15"/>
      <c r="G32" s="13">
        <f t="shared" ref="G32:G34" si="2">E32*F32</f>
        <v>0</v>
      </c>
    </row>
    <row r="33" spans="1:7" ht="75.75" thickBot="1" x14ac:dyDescent="0.3">
      <c r="A33" s="14" t="s">
        <v>141</v>
      </c>
      <c r="B33" s="15" t="s">
        <v>50</v>
      </c>
      <c r="C33" s="15" t="s">
        <v>51</v>
      </c>
      <c r="D33" s="15" t="s">
        <v>12</v>
      </c>
      <c r="E33" s="15">
        <v>28</v>
      </c>
      <c r="F33" s="15"/>
      <c r="G33" s="13">
        <f t="shared" si="2"/>
        <v>0</v>
      </c>
    </row>
    <row r="34" spans="1:7" s="8" customFormat="1" ht="45.75" thickBot="1" x14ac:dyDescent="0.3">
      <c r="A34" s="24" t="s">
        <v>142</v>
      </c>
      <c r="B34" s="25" t="s">
        <v>52</v>
      </c>
      <c r="C34" s="25" t="s">
        <v>53</v>
      </c>
      <c r="D34" s="25" t="s">
        <v>138</v>
      </c>
      <c r="E34" s="25">
        <v>8</v>
      </c>
      <c r="F34" s="25"/>
      <c r="G34" s="13">
        <f t="shared" si="2"/>
        <v>0</v>
      </c>
    </row>
    <row r="35" spans="1:7" ht="15.75" thickBot="1" x14ac:dyDescent="0.3">
      <c r="A35" s="50" t="s">
        <v>54</v>
      </c>
      <c r="B35" s="51"/>
      <c r="C35" s="51"/>
      <c r="D35" s="51"/>
      <c r="E35" s="51"/>
      <c r="F35" s="52"/>
      <c r="G35" s="21">
        <f>SUM(G31:G34)</f>
        <v>0</v>
      </c>
    </row>
    <row r="36" spans="1:7" ht="15.75" thickBot="1" x14ac:dyDescent="0.3">
      <c r="A36" s="22">
        <v>5</v>
      </c>
      <c r="B36" s="47" t="s">
        <v>55</v>
      </c>
      <c r="C36" s="48"/>
      <c r="D36" s="48"/>
      <c r="E36" s="48"/>
      <c r="F36" s="48"/>
      <c r="G36" s="49"/>
    </row>
    <row r="37" spans="1:7" ht="30.75" thickBot="1" x14ac:dyDescent="0.3">
      <c r="A37" s="11" t="s">
        <v>143</v>
      </c>
      <c r="B37" s="12" t="s">
        <v>56</v>
      </c>
      <c r="C37" s="12" t="s">
        <v>57</v>
      </c>
      <c r="D37" s="12" t="s">
        <v>138</v>
      </c>
      <c r="E37" s="12">
        <v>8</v>
      </c>
      <c r="F37" s="12"/>
      <c r="G37" s="13">
        <f>E37*F37</f>
        <v>0</v>
      </c>
    </row>
    <row r="38" spans="1:7" ht="45.75" thickBot="1" x14ac:dyDescent="0.3">
      <c r="A38" s="19" t="s">
        <v>144</v>
      </c>
      <c r="B38" s="20" t="s">
        <v>58</v>
      </c>
      <c r="C38" s="20" t="s">
        <v>59</v>
      </c>
      <c r="D38" s="20" t="s">
        <v>15</v>
      </c>
      <c r="E38" s="20">
        <v>335</v>
      </c>
      <c r="F38" s="20"/>
      <c r="G38" s="13">
        <f>E38*F38</f>
        <v>0</v>
      </c>
    </row>
    <row r="39" spans="1:7" ht="15.75" thickBot="1" x14ac:dyDescent="0.3">
      <c r="A39" s="50" t="s">
        <v>60</v>
      </c>
      <c r="B39" s="51"/>
      <c r="C39" s="51"/>
      <c r="D39" s="51"/>
      <c r="E39" s="51"/>
      <c r="F39" s="52"/>
      <c r="G39" s="21">
        <f>SUM(G37:G38)</f>
        <v>0</v>
      </c>
    </row>
    <row r="40" spans="1:7" ht="15.75" thickBot="1" x14ac:dyDescent="0.3">
      <c r="A40" s="22">
        <v>6</v>
      </c>
      <c r="B40" s="47" t="s">
        <v>61</v>
      </c>
      <c r="C40" s="48"/>
      <c r="D40" s="48"/>
      <c r="E40" s="48"/>
      <c r="F40" s="48"/>
      <c r="G40" s="49"/>
    </row>
    <row r="41" spans="1:7" ht="45.75" thickBot="1" x14ac:dyDescent="0.3">
      <c r="A41" s="11" t="s">
        <v>145</v>
      </c>
      <c r="B41" s="12" t="s">
        <v>62</v>
      </c>
      <c r="C41" s="12" t="s">
        <v>63</v>
      </c>
      <c r="D41" s="12" t="s">
        <v>19</v>
      </c>
      <c r="E41" s="12">
        <v>2.7450000000000001</v>
      </c>
      <c r="F41" s="12"/>
      <c r="G41" s="13">
        <f>E41*F41</f>
        <v>0</v>
      </c>
    </row>
    <row r="42" spans="1:7" ht="45.75" thickBot="1" x14ac:dyDescent="0.3">
      <c r="A42" s="14" t="s">
        <v>146</v>
      </c>
      <c r="B42" s="15" t="s">
        <v>64</v>
      </c>
      <c r="C42" s="15" t="s">
        <v>147</v>
      </c>
      <c r="D42" s="15" t="s">
        <v>19</v>
      </c>
      <c r="E42" s="15">
        <v>2.7450000000000001</v>
      </c>
      <c r="F42" s="15"/>
      <c r="G42" s="13">
        <f t="shared" ref="G42:G47" si="3">E42*F42</f>
        <v>0</v>
      </c>
    </row>
    <row r="43" spans="1:7" s="8" customFormat="1" ht="30.75" thickBot="1" x14ac:dyDescent="0.3">
      <c r="A43" s="26" t="s">
        <v>148</v>
      </c>
      <c r="B43" s="27" t="s">
        <v>65</v>
      </c>
      <c r="C43" s="27" t="s">
        <v>149</v>
      </c>
      <c r="D43" s="27" t="s">
        <v>66</v>
      </c>
      <c r="E43" s="27">
        <v>2.7E-2</v>
      </c>
      <c r="F43" s="27"/>
      <c r="G43" s="13">
        <f t="shared" si="3"/>
        <v>0</v>
      </c>
    </row>
    <row r="44" spans="1:7" ht="30.75" thickBot="1" x14ac:dyDescent="0.3">
      <c r="A44" s="14" t="s">
        <v>150</v>
      </c>
      <c r="B44" s="15" t="s">
        <v>67</v>
      </c>
      <c r="C44" s="15" t="s">
        <v>68</v>
      </c>
      <c r="D44" s="15" t="s">
        <v>19</v>
      </c>
      <c r="E44" s="15">
        <v>41.174999999999997</v>
      </c>
      <c r="F44" s="15"/>
      <c r="G44" s="13">
        <f t="shared" si="3"/>
        <v>0</v>
      </c>
    </row>
    <row r="45" spans="1:7" ht="45.75" thickBot="1" x14ac:dyDescent="0.3">
      <c r="A45" s="14" t="s">
        <v>151</v>
      </c>
      <c r="B45" s="15" t="s">
        <v>69</v>
      </c>
      <c r="C45" s="15" t="s">
        <v>70</v>
      </c>
      <c r="D45" s="15" t="s">
        <v>66</v>
      </c>
      <c r="E45" s="15">
        <v>2.7E-2</v>
      </c>
      <c r="F45" s="15"/>
      <c r="G45" s="13">
        <f t="shared" si="3"/>
        <v>0</v>
      </c>
    </row>
    <row r="46" spans="1:7" ht="60.75" thickBot="1" x14ac:dyDescent="0.3">
      <c r="A46" s="14" t="s">
        <v>152</v>
      </c>
      <c r="B46" s="15" t="s">
        <v>71</v>
      </c>
      <c r="C46" s="15" t="s">
        <v>72</v>
      </c>
      <c r="D46" s="15" t="s">
        <v>66</v>
      </c>
      <c r="E46" s="15">
        <v>2.7E-2</v>
      </c>
      <c r="F46" s="15"/>
      <c r="G46" s="13">
        <f t="shared" si="3"/>
        <v>0</v>
      </c>
    </row>
    <row r="47" spans="1:7" ht="30.75" thickBot="1" x14ac:dyDescent="0.3">
      <c r="A47" s="19" t="s">
        <v>153</v>
      </c>
      <c r="B47" s="20" t="s">
        <v>73</v>
      </c>
      <c r="C47" s="20" t="s">
        <v>74</v>
      </c>
      <c r="D47" s="20" t="s">
        <v>12</v>
      </c>
      <c r="E47" s="20">
        <v>274.5</v>
      </c>
      <c r="F47" s="20"/>
      <c r="G47" s="13">
        <f t="shared" si="3"/>
        <v>0</v>
      </c>
    </row>
    <row r="48" spans="1:7" ht="15.75" thickBot="1" x14ac:dyDescent="0.3">
      <c r="A48" s="50" t="s">
        <v>75</v>
      </c>
      <c r="B48" s="51"/>
      <c r="C48" s="51"/>
      <c r="D48" s="51"/>
      <c r="E48" s="51"/>
      <c r="F48" s="52"/>
      <c r="G48" s="21">
        <f>SUM(G41:G47)</f>
        <v>0</v>
      </c>
    </row>
    <row r="49" spans="1:7" x14ac:dyDescent="0.25">
      <c r="A49" s="53" t="s">
        <v>77</v>
      </c>
      <c r="B49" s="53"/>
      <c r="C49" s="53"/>
      <c r="D49" s="53"/>
      <c r="E49" s="53"/>
      <c r="F49" s="53"/>
      <c r="G49" s="28">
        <f>G7+G15+G29+G35+G39+G48</f>
        <v>0</v>
      </c>
    </row>
    <row r="50" spans="1:7" x14ac:dyDescent="0.25">
      <c r="A50" s="54" t="s">
        <v>105</v>
      </c>
      <c r="B50" s="54"/>
      <c r="C50" s="54"/>
      <c r="D50" s="54"/>
      <c r="E50" s="54"/>
      <c r="F50" s="54"/>
      <c r="G50" s="29">
        <f>G51-G49</f>
        <v>0</v>
      </c>
    </row>
    <row r="51" spans="1:7" x14ac:dyDescent="0.25">
      <c r="A51" s="54" t="s">
        <v>78</v>
      </c>
      <c r="B51" s="54"/>
      <c r="C51" s="54"/>
      <c r="D51" s="54"/>
      <c r="E51" s="54"/>
      <c r="F51" s="54"/>
      <c r="G51" s="29">
        <f>ROUND(G49*1.23,2)</f>
        <v>0</v>
      </c>
    </row>
    <row r="52" spans="1:7" x14ac:dyDescent="0.25">
      <c r="A52" s="55" t="s">
        <v>79</v>
      </c>
      <c r="B52" s="55"/>
      <c r="C52" s="55"/>
      <c r="D52" s="55"/>
      <c r="E52" s="55"/>
      <c r="F52" s="55"/>
      <c r="G52" s="30">
        <f>G51</f>
        <v>0</v>
      </c>
    </row>
    <row r="53" spans="1:7" x14ac:dyDescent="0.25">
      <c r="A53" s="43" t="s">
        <v>111</v>
      </c>
      <c r="B53" s="43"/>
      <c r="C53" s="43"/>
      <c r="D53" s="43"/>
      <c r="E53" s="43"/>
      <c r="F53" s="43"/>
      <c r="G53" s="43"/>
    </row>
    <row r="54" spans="1:7" x14ac:dyDescent="0.25">
      <c r="A54" s="31" t="s">
        <v>112</v>
      </c>
      <c r="B54" s="32"/>
      <c r="C54" s="32"/>
      <c r="D54" s="32"/>
      <c r="E54" s="32"/>
      <c r="F54" s="32"/>
      <c r="G54" s="32"/>
    </row>
    <row r="55" spans="1:7" ht="15.75" thickBot="1" x14ac:dyDescent="0.3"/>
    <row r="56" spans="1:7" ht="15.75" thickBot="1" x14ac:dyDescent="0.3">
      <c r="A56" s="44" t="s">
        <v>102</v>
      </c>
      <c r="B56" s="45"/>
      <c r="C56" s="45"/>
      <c r="D56" s="45"/>
      <c r="E56" s="45"/>
      <c r="F56" s="45"/>
      <c r="G56" s="46"/>
    </row>
    <row r="57" spans="1:7" ht="19.5" customHeight="1" thickBot="1" x14ac:dyDescent="0.3">
      <c r="A57" s="34" t="s">
        <v>113</v>
      </c>
      <c r="B57" s="35" t="s">
        <v>0</v>
      </c>
      <c r="C57" s="35" t="s">
        <v>1</v>
      </c>
      <c r="D57" s="35" t="s">
        <v>103</v>
      </c>
      <c r="E57" s="35" t="s">
        <v>2</v>
      </c>
      <c r="F57" s="35" t="s">
        <v>104</v>
      </c>
      <c r="G57" s="36" t="s">
        <v>3</v>
      </c>
    </row>
    <row r="58" spans="1:7" x14ac:dyDescent="0.25">
      <c r="A58" s="37">
        <v>1</v>
      </c>
      <c r="B58" s="38"/>
      <c r="C58" s="38" t="s">
        <v>4</v>
      </c>
      <c r="D58" s="38"/>
      <c r="E58" s="38"/>
      <c r="F58" s="38"/>
      <c r="G58" s="38"/>
    </row>
    <row r="59" spans="1:7" s="8" customFormat="1" ht="30" x14ac:dyDescent="0.25">
      <c r="A59" s="39" t="s">
        <v>114</v>
      </c>
      <c r="B59" s="27" t="s">
        <v>5</v>
      </c>
      <c r="C59" s="27" t="s">
        <v>6</v>
      </c>
      <c r="D59" s="27" t="s">
        <v>7</v>
      </c>
      <c r="E59" s="27">
        <v>0.2</v>
      </c>
      <c r="F59" s="27"/>
      <c r="G59" s="27">
        <f>E59*F59</f>
        <v>0</v>
      </c>
    </row>
    <row r="60" spans="1:7" x14ac:dyDescent="0.25">
      <c r="A60" s="40"/>
      <c r="B60" s="15"/>
      <c r="C60" s="15" t="s">
        <v>8</v>
      </c>
      <c r="D60" s="15"/>
      <c r="E60" s="15"/>
      <c r="F60" s="15"/>
      <c r="G60" s="27">
        <f>SUM(G59)</f>
        <v>0</v>
      </c>
    </row>
    <row r="61" spans="1:7" x14ac:dyDescent="0.25">
      <c r="A61" s="40">
        <v>2</v>
      </c>
      <c r="B61" s="15"/>
      <c r="C61" s="15" t="s">
        <v>24</v>
      </c>
      <c r="D61" s="15"/>
      <c r="E61" s="15"/>
      <c r="F61" s="15"/>
      <c r="G61" s="27"/>
    </row>
    <row r="62" spans="1:7" ht="60" x14ac:dyDescent="0.25">
      <c r="A62" s="40" t="s">
        <v>115</v>
      </c>
      <c r="B62" s="15" t="s">
        <v>25</v>
      </c>
      <c r="C62" s="15" t="s">
        <v>154</v>
      </c>
      <c r="D62" s="15" t="s">
        <v>19</v>
      </c>
      <c r="E62" s="15">
        <v>10.85</v>
      </c>
      <c r="F62" s="15"/>
      <c r="G62" s="27">
        <f t="shared" ref="G62:G72" si="4">E62*F62</f>
        <v>0</v>
      </c>
    </row>
    <row r="63" spans="1:7" ht="30" x14ac:dyDescent="0.25">
      <c r="A63" s="40" t="s">
        <v>116</v>
      </c>
      <c r="B63" s="15" t="s">
        <v>26</v>
      </c>
      <c r="C63" s="15" t="s">
        <v>80</v>
      </c>
      <c r="D63" s="15" t="s">
        <v>12</v>
      </c>
      <c r="E63" s="15">
        <v>35</v>
      </c>
      <c r="F63" s="15"/>
      <c r="G63" s="27">
        <f t="shared" si="4"/>
        <v>0</v>
      </c>
    </row>
    <row r="64" spans="1:7" ht="75" x14ac:dyDescent="0.25">
      <c r="A64" s="40" t="s">
        <v>117</v>
      </c>
      <c r="B64" s="15" t="s">
        <v>30</v>
      </c>
      <c r="C64" s="15" t="s">
        <v>155</v>
      </c>
      <c r="D64" s="15" t="s">
        <v>19</v>
      </c>
      <c r="E64" s="15">
        <v>104</v>
      </c>
      <c r="F64" s="15"/>
      <c r="G64" s="27">
        <f t="shared" si="4"/>
        <v>0</v>
      </c>
    </row>
    <row r="65" spans="1:7" ht="45" x14ac:dyDescent="0.25">
      <c r="A65" s="40" t="s">
        <v>118</v>
      </c>
      <c r="B65" s="15" t="s">
        <v>81</v>
      </c>
      <c r="C65" s="15" t="s">
        <v>82</v>
      </c>
      <c r="D65" s="15" t="s">
        <v>12</v>
      </c>
      <c r="E65" s="15">
        <v>400</v>
      </c>
      <c r="F65" s="15"/>
      <c r="G65" s="27">
        <f t="shared" si="4"/>
        <v>0</v>
      </c>
    </row>
    <row r="66" spans="1:7" ht="45" x14ac:dyDescent="0.25">
      <c r="A66" s="40" t="s">
        <v>120</v>
      </c>
      <c r="B66" s="15" t="s">
        <v>28</v>
      </c>
      <c r="C66" s="15" t="s">
        <v>35</v>
      </c>
      <c r="D66" s="15" t="s">
        <v>12</v>
      </c>
      <c r="E66" s="15">
        <v>400</v>
      </c>
      <c r="F66" s="15"/>
      <c r="G66" s="27">
        <f t="shared" si="4"/>
        <v>0</v>
      </c>
    </row>
    <row r="67" spans="1:7" ht="45" x14ac:dyDescent="0.25">
      <c r="A67" s="40" t="s">
        <v>121</v>
      </c>
      <c r="B67" s="15" t="s">
        <v>36</v>
      </c>
      <c r="C67" s="15" t="s">
        <v>83</v>
      </c>
      <c r="D67" s="15" t="s">
        <v>15</v>
      </c>
      <c r="E67" s="15">
        <v>200</v>
      </c>
      <c r="F67" s="15"/>
      <c r="G67" s="27">
        <f t="shared" si="4"/>
        <v>0</v>
      </c>
    </row>
    <row r="68" spans="1:7" ht="30" x14ac:dyDescent="0.25">
      <c r="A68" s="40" t="s">
        <v>156</v>
      </c>
      <c r="B68" s="15" t="s">
        <v>39</v>
      </c>
      <c r="C68" s="15" t="s">
        <v>84</v>
      </c>
      <c r="D68" s="15" t="s">
        <v>19</v>
      </c>
      <c r="E68" s="15">
        <v>16</v>
      </c>
      <c r="F68" s="15"/>
      <c r="G68" s="27">
        <f t="shared" si="4"/>
        <v>0</v>
      </c>
    </row>
    <row r="69" spans="1:7" ht="45" x14ac:dyDescent="0.25">
      <c r="A69" s="40" t="s">
        <v>157</v>
      </c>
      <c r="B69" s="15" t="s">
        <v>41</v>
      </c>
      <c r="C69" s="15" t="s">
        <v>85</v>
      </c>
      <c r="D69" s="15" t="s">
        <v>15</v>
      </c>
      <c r="E69" s="15">
        <v>200</v>
      </c>
      <c r="F69" s="15"/>
      <c r="G69" s="27">
        <f t="shared" si="4"/>
        <v>0</v>
      </c>
    </row>
    <row r="70" spans="1:7" ht="30" x14ac:dyDescent="0.25">
      <c r="A70" s="40" t="s">
        <v>158</v>
      </c>
      <c r="B70" s="15" t="s">
        <v>43</v>
      </c>
      <c r="C70" s="15" t="s">
        <v>86</v>
      </c>
      <c r="D70" s="15" t="s">
        <v>19</v>
      </c>
      <c r="E70" s="15">
        <v>6</v>
      </c>
      <c r="F70" s="15"/>
      <c r="G70" s="27">
        <f t="shared" si="4"/>
        <v>0</v>
      </c>
    </row>
    <row r="71" spans="1:7" ht="30" x14ac:dyDescent="0.25">
      <c r="A71" s="40" t="s">
        <v>159</v>
      </c>
      <c r="B71" s="15" t="s">
        <v>87</v>
      </c>
      <c r="C71" s="15" t="s">
        <v>88</v>
      </c>
      <c r="D71" s="15" t="s">
        <v>19</v>
      </c>
      <c r="E71" s="15">
        <v>3</v>
      </c>
      <c r="F71" s="15"/>
      <c r="G71" s="27">
        <f t="shared" si="4"/>
        <v>0</v>
      </c>
    </row>
    <row r="72" spans="1:7" ht="45" x14ac:dyDescent="0.25">
      <c r="A72" s="40" t="s">
        <v>160</v>
      </c>
      <c r="B72" s="15" t="s">
        <v>89</v>
      </c>
      <c r="C72" s="15" t="s">
        <v>90</v>
      </c>
      <c r="D72" s="15" t="s">
        <v>15</v>
      </c>
      <c r="E72" s="15">
        <v>100</v>
      </c>
      <c r="F72" s="15"/>
      <c r="G72" s="27">
        <f t="shared" si="4"/>
        <v>0</v>
      </c>
    </row>
    <row r="73" spans="1:7" x14ac:dyDescent="0.25">
      <c r="A73" s="40"/>
      <c r="B73" s="15"/>
      <c r="C73" s="15" t="s">
        <v>45</v>
      </c>
      <c r="D73" s="15"/>
      <c r="E73" s="15"/>
      <c r="F73" s="15"/>
      <c r="G73" s="15">
        <f>SUM(G59:G72)</f>
        <v>0</v>
      </c>
    </row>
    <row r="74" spans="1:7" x14ac:dyDescent="0.25">
      <c r="A74" s="40">
        <v>3</v>
      </c>
      <c r="B74" s="15"/>
      <c r="C74" s="15" t="s">
        <v>91</v>
      </c>
      <c r="D74" s="15"/>
      <c r="E74" s="15"/>
      <c r="F74" s="15"/>
      <c r="G74" s="15"/>
    </row>
    <row r="75" spans="1:7" s="8" customFormat="1" x14ac:dyDescent="0.25">
      <c r="A75" s="39" t="s">
        <v>130</v>
      </c>
      <c r="B75" s="27" t="s">
        <v>92</v>
      </c>
      <c r="C75" s="27" t="s">
        <v>93</v>
      </c>
      <c r="D75" s="27" t="s">
        <v>12</v>
      </c>
      <c r="E75" s="27">
        <v>400</v>
      </c>
      <c r="F75" s="27"/>
      <c r="G75" s="27">
        <f>E75*F75</f>
        <v>0</v>
      </c>
    </row>
    <row r="76" spans="1:7" x14ac:dyDescent="0.25">
      <c r="A76" s="40"/>
      <c r="B76" s="15"/>
      <c r="C76" s="15" t="s">
        <v>94</v>
      </c>
      <c r="D76" s="15"/>
      <c r="E76" s="15"/>
      <c r="F76" s="15"/>
      <c r="G76" s="15">
        <f>SUM(G75)</f>
        <v>0</v>
      </c>
    </row>
    <row r="77" spans="1:7" x14ac:dyDescent="0.25">
      <c r="A77" s="40">
        <v>4</v>
      </c>
      <c r="B77" s="15"/>
      <c r="C77" s="15" t="s">
        <v>95</v>
      </c>
      <c r="D77" s="15"/>
      <c r="E77" s="15"/>
      <c r="F77" s="15"/>
      <c r="G77" s="15"/>
    </row>
    <row r="78" spans="1:7" ht="30" x14ac:dyDescent="0.25">
      <c r="A78" s="40" t="s">
        <v>161</v>
      </c>
      <c r="B78" s="15" t="s">
        <v>96</v>
      </c>
      <c r="C78" s="15" t="s">
        <v>162</v>
      </c>
      <c r="D78" s="15" t="s">
        <v>15</v>
      </c>
      <c r="E78" s="15">
        <v>200</v>
      </c>
      <c r="F78" s="15"/>
      <c r="G78" s="15">
        <f>E78*F78</f>
        <v>0</v>
      </c>
    </row>
    <row r="79" spans="1:7" ht="60" x14ac:dyDescent="0.25">
      <c r="A79" s="40" t="s">
        <v>163</v>
      </c>
      <c r="B79" s="15" t="s">
        <v>97</v>
      </c>
      <c r="C79" s="15" t="s">
        <v>164</v>
      </c>
      <c r="D79" s="15" t="s">
        <v>19</v>
      </c>
      <c r="E79" s="15">
        <v>400</v>
      </c>
      <c r="F79" s="15"/>
      <c r="G79" s="15">
        <f t="shared" ref="G79:G80" si="5">E79*F79</f>
        <v>0</v>
      </c>
    </row>
    <row r="80" spans="1:7" ht="30" x14ac:dyDescent="0.25">
      <c r="A80" s="40" t="s">
        <v>165</v>
      </c>
      <c r="B80" s="15" t="s">
        <v>98</v>
      </c>
      <c r="C80" s="15" t="s">
        <v>99</v>
      </c>
      <c r="D80" s="15" t="s">
        <v>12</v>
      </c>
      <c r="E80" s="15">
        <v>400</v>
      </c>
      <c r="F80" s="15"/>
      <c r="G80" s="15">
        <f t="shared" si="5"/>
        <v>0</v>
      </c>
    </row>
    <row r="81" spans="1:7" x14ac:dyDescent="0.25">
      <c r="A81" s="40"/>
      <c r="B81" s="15"/>
      <c r="C81" s="15" t="s">
        <v>100</v>
      </c>
      <c r="D81" s="15"/>
      <c r="E81" s="15"/>
      <c r="F81" s="15"/>
      <c r="G81" s="15">
        <f>SUM(G78:G80)</f>
        <v>0</v>
      </c>
    </row>
    <row r="82" spans="1:7" x14ac:dyDescent="0.25">
      <c r="A82" s="53" t="s">
        <v>77</v>
      </c>
      <c r="B82" s="53"/>
      <c r="C82" s="53"/>
      <c r="D82" s="53"/>
      <c r="E82" s="53"/>
      <c r="F82" s="53"/>
      <c r="G82" s="28">
        <f>G81+G76+G73+G60</f>
        <v>0</v>
      </c>
    </row>
    <row r="83" spans="1:7" x14ac:dyDescent="0.25">
      <c r="A83" s="54" t="s">
        <v>105</v>
      </c>
      <c r="B83" s="54"/>
      <c r="C83" s="54"/>
      <c r="D83" s="54"/>
      <c r="E83" s="54"/>
      <c r="F83" s="54"/>
      <c r="G83" s="29">
        <f>G84-G82</f>
        <v>0</v>
      </c>
    </row>
    <row r="84" spans="1:7" x14ac:dyDescent="0.25">
      <c r="A84" s="54" t="s">
        <v>78</v>
      </c>
      <c r="B84" s="54"/>
      <c r="C84" s="54"/>
      <c r="D84" s="54"/>
      <c r="E84" s="54"/>
      <c r="F84" s="54"/>
      <c r="G84" s="29">
        <f>ROUND(G82*1.23,2)</f>
        <v>0</v>
      </c>
    </row>
    <row r="85" spans="1:7" x14ac:dyDescent="0.25">
      <c r="A85" s="55" t="s">
        <v>79</v>
      </c>
      <c r="B85" s="55"/>
      <c r="C85" s="55"/>
      <c r="D85" s="55"/>
      <c r="E85" s="55"/>
      <c r="F85" s="55"/>
      <c r="G85" s="30">
        <f>G84</f>
        <v>0</v>
      </c>
    </row>
    <row r="87" spans="1:7" ht="15.75" thickBot="1" x14ac:dyDescent="0.3"/>
    <row r="88" spans="1:7" ht="15.75" thickBot="1" x14ac:dyDescent="0.3">
      <c r="A88" s="64" t="s">
        <v>106</v>
      </c>
      <c r="B88" s="65"/>
      <c r="C88" s="65"/>
      <c r="D88" s="65"/>
      <c r="E88" s="65"/>
      <c r="F88" s="65"/>
      <c r="G88" s="66"/>
    </row>
    <row r="89" spans="1:7" ht="15.75" thickBot="1" x14ac:dyDescent="0.3">
      <c r="A89" s="59" t="s">
        <v>76</v>
      </c>
      <c r="B89" s="59"/>
      <c r="C89" s="59"/>
      <c r="D89" s="59"/>
      <c r="E89" s="59"/>
      <c r="F89" s="59"/>
      <c r="G89" s="59"/>
    </row>
    <row r="90" spans="1:7" ht="26.25" thickBot="1" x14ac:dyDescent="0.3">
      <c r="A90" s="67" t="s">
        <v>107</v>
      </c>
      <c r="B90" s="67"/>
      <c r="C90" s="67"/>
      <c r="D90" s="67"/>
      <c r="E90" s="67"/>
      <c r="F90" s="68"/>
      <c r="G90" s="41" t="s">
        <v>108</v>
      </c>
    </row>
    <row r="91" spans="1:7" x14ac:dyDescent="0.25">
      <c r="A91" s="69" t="s">
        <v>109</v>
      </c>
      <c r="B91" s="69"/>
      <c r="C91" s="69"/>
      <c r="D91" s="69"/>
      <c r="E91" s="69"/>
      <c r="F91" s="70"/>
      <c r="G91" s="71">
        <f>G52</f>
        <v>0</v>
      </c>
    </row>
    <row r="92" spans="1:7" x14ac:dyDescent="0.25">
      <c r="A92" s="69"/>
      <c r="B92" s="69"/>
      <c r="C92" s="69"/>
      <c r="D92" s="69"/>
      <c r="E92" s="69"/>
      <c r="F92" s="70"/>
      <c r="G92" s="72"/>
    </row>
    <row r="93" spans="1:7" x14ac:dyDescent="0.25">
      <c r="A93" s="69"/>
      <c r="B93" s="69"/>
      <c r="C93" s="69"/>
      <c r="D93" s="69"/>
      <c r="E93" s="69"/>
      <c r="F93" s="70"/>
      <c r="G93" s="72"/>
    </row>
    <row r="94" spans="1:7" x14ac:dyDescent="0.25">
      <c r="A94" s="69" t="s">
        <v>110</v>
      </c>
      <c r="B94" s="69"/>
      <c r="C94" s="69"/>
      <c r="D94" s="69"/>
      <c r="E94" s="69"/>
      <c r="F94" s="70"/>
      <c r="G94" s="72">
        <f>G84</f>
        <v>0</v>
      </c>
    </row>
    <row r="95" spans="1:7" x14ac:dyDescent="0.25">
      <c r="A95" s="69"/>
      <c r="B95" s="69"/>
      <c r="C95" s="69"/>
      <c r="D95" s="69"/>
      <c r="E95" s="69"/>
      <c r="F95" s="70"/>
      <c r="G95" s="72"/>
    </row>
    <row r="96" spans="1:7" ht="15.75" thickBot="1" x14ac:dyDescent="0.3">
      <c r="A96" s="69"/>
      <c r="B96" s="69"/>
      <c r="C96" s="69"/>
      <c r="D96" s="69"/>
      <c r="E96" s="69"/>
      <c r="F96" s="70"/>
      <c r="G96" s="75"/>
    </row>
    <row r="97" spans="1:7" ht="15.75" thickBot="1" x14ac:dyDescent="0.3">
      <c r="A97" s="76" t="s">
        <v>78</v>
      </c>
      <c r="B97" s="77"/>
      <c r="C97" s="77"/>
      <c r="D97" s="77"/>
      <c r="E97" s="77"/>
      <c r="F97" s="77"/>
      <c r="G97" s="42">
        <f>G91+G94</f>
        <v>0</v>
      </c>
    </row>
    <row r="98" spans="1:7" x14ac:dyDescent="0.25">
      <c r="A98" s="78" t="s">
        <v>79</v>
      </c>
      <c r="B98" s="74"/>
      <c r="C98" s="74"/>
      <c r="D98" s="74"/>
      <c r="E98" s="74"/>
      <c r="F98" s="74"/>
      <c r="G98" s="74"/>
    </row>
    <row r="99" spans="1:7" x14ac:dyDescent="0.25">
      <c r="A99" s="78" t="s">
        <v>111</v>
      </c>
      <c r="B99" s="74"/>
      <c r="C99" s="74"/>
      <c r="D99" s="74"/>
      <c r="E99" s="74"/>
      <c r="F99" s="74"/>
      <c r="G99" s="74"/>
    </row>
    <row r="100" spans="1:7" x14ac:dyDescent="0.25">
      <c r="A100" s="73" t="s">
        <v>112</v>
      </c>
      <c r="B100" s="74"/>
      <c r="C100" s="74"/>
      <c r="D100" s="74"/>
      <c r="E100" s="74"/>
      <c r="F100" s="74"/>
      <c r="G100" s="74"/>
    </row>
  </sheetData>
  <mergeCells count="36">
    <mergeCell ref="A89:G89"/>
    <mergeCell ref="A90:F90"/>
    <mergeCell ref="A91:F93"/>
    <mergeCell ref="G91:G93"/>
    <mergeCell ref="A100:G100"/>
    <mergeCell ref="A94:F96"/>
    <mergeCell ref="G94:G96"/>
    <mergeCell ref="A97:F97"/>
    <mergeCell ref="A98:G98"/>
    <mergeCell ref="A99:G99"/>
    <mergeCell ref="A82:F82"/>
    <mergeCell ref="A83:F83"/>
    <mergeCell ref="A84:F84"/>
    <mergeCell ref="A85:F85"/>
    <mergeCell ref="A88:G88"/>
    <mergeCell ref="A1:G1"/>
    <mergeCell ref="A2:G2"/>
    <mergeCell ref="B5:G5"/>
    <mergeCell ref="A7:F7"/>
    <mergeCell ref="A15:F15"/>
    <mergeCell ref="B8:G8"/>
    <mergeCell ref="A53:G53"/>
    <mergeCell ref="A3:G3"/>
    <mergeCell ref="A56:G56"/>
    <mergeCell ref="B40:G40"/>
    <mergeCell ref="A48:F48"/>
    <mergeCell ref="A49:F49"/>
    <mergeCell ref="A50:F50"/>
    <mergeCell ref="A51:F51"/>
    <mergeCell ref="A52:F52"/>
    <mergeCell ref="B16:G16"/>
    <mergeCell ref="A29:F29"/>
    <mergeCell ref="B30:G30"/>
    <mergeCell ref="A35:F35"/>
    <mergeCell ref="B36:G36"/>
    <mergeCell ref="A39:F3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mpawlak</dc:creator>
  <cp:lastModifiedBy>Izabela Samsel</cp:lastModifiedBy>
  <cp:lastPrinted>2017-03-13T13:52:44Z</cp:lastPrinted>
  <dcterms:created xsi:type="dcterms:W3CDTF">2016-08-02T09:09:27Z</dcterms:created>
  <dcterms:modified xsi:type="dcterms:W3CDTF">2017-03-28T12:41:20Z</dcterms:modified>
</cp:coreProperties>
</file>