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firstSheet="13" activeTab="18"/>
  </bookViews>
  <sheets>
    <sheet name="Zał.nr 1" sheetId="1" r:id="rId1"/>
    <sheet name="Zał.nr 2" sheetId="2" r:id="rId2"/>
    <sheet name="zał.nr 3" sheetId="3" r:id="rId3"/>
    <sheet name="zał nr 4" sheetId="4" r:id="rId4"/>
    <sheet name="zał. nr 5" sheetId="5" r:id="rId5"/>
    <sheet name="Zał. nr 6" sheetId="6" r:id="rId6"/>
    <sheet name="zał. nr 7" sheetId="7" r:id="rId7"/>
    <sheet name="zał. nr 8" sheetId="8" r:id="rId8"/>
    <sheet name="Zał. nr 9" sheetId="9" r:id="rId9"/>
    <sheet name="zał. nr 10" sheetId="10" r:id="rId10"/>
    <sheet name=" zał.nr 11" sheetId="11" r:id="rId11"/>
    <sheet name="zał.nr 12" sheetId="12" r:id="rId12"/>
    <sheet name="zał. nr 13" sheetId="13" r:id="rId13"/>
    <sheet name="zał. 14" sheetId="14" r:id="rId14"/>
    <sheet name="zał.nr 15" sheetId="15" r:id="rId15"/>
    <sheet name="zał.nr16" sheetId="16" r:id="rId16"/>
    <sheet name="zał nr 17" sheetId="17" r:id="rId17"/>
    <sheet name="zał.nr 18" sheetId="18" r:id="rId18"/>
    <sheet name="zał. nr 19" sheetId="19" r:id="rId19"/>
  </sheets>
  <definedNames>
    <definedName name="_xlnm.Print_Area" localSheetId="3">'zał nr 4'!$A$1:$G$8</definedName>
    <definedName name="_xlnm.Print_Area" localSheetId="13">'zał. 14'!$A$1:$G$34</definedName>
    <definedName name="_xlnm.Print_Area" localSheetId="9">'zał. nr 10'!$A$1:$G$128</definedName>
    <definedName name="_xlnm.Print_Area" localSheetId="12">'zał. nr 13'!$A$1:$G$40</definedName>
    <definedName name="_xlnm.Print_Area" localSheetId="18">'zał. nr 19'!$A$1:$G$268</definedName>
    <definedName name="_xlnm.Print_Area" localSheetId="6">'zał. nr 7'!$A$1:$G$6</definedName>
    <definedName name="_xlnm.Print_Area" localSheetId="7">'zał. nr 8'!$A$1:$G$70</definedName>
    <definedName name="_xlnm.Print_Area" localSheetId="0">'Zał.nr 1'!$A$1:$G$29</definedName>
    <definedName name="_xlnm.Print_Area" localSheetId="11">'zał.nr 12'!$A$1:$G$93</definedName>
    <definedName name="_xlnm.Print_Area" localSheetId="17">'zał.nr 18'!$A$1:$G$60</definedName>
    <definedName name="_xlnm.Print_Area" localSheetId="1">'Zał.nr 2'!$A$1:$G$18</definedName>
  </definedNames>
  <calcPr fullCalcOnLoad="1"/>
</workbook>
</file>

<file path=xl/sharedStrings.xml><?xml version="1.0" encoding="utf-8"?>
<sst xmlns="http://schemas.openxmlformats.org/spreadsheetml/2006/main" count="1635" uniqueCount="442">
  <si>
    <t>Załącznik nr 1</t>
  </si>
  <si>
    <t xml:space="preserve">Dz. </t>
  </si>
  <si>
    <t>Rozdz.</t>
  </si>
  <si>
    <t>§</t>
  </si>
  <si>
    <t>Nazwa</t>
  </si>
  <si>
    <t>Plan</t>
  </si>
  <si>
    <t>Wykonanie</t>
  </si>
  <si>
    <t>%</t>
  </si>
  <si>
    <t>010</t>
  </si>
  <si>
    <t>Rolnictwo i łowiectwo</t>
  </si>
  <si>
    <t>700</t>
  </si>
  <si>
    <t>70005</t>
  </si>
  <si>
    <t>Gospodarka mieszkaniowa</t>
  </si>
  <si>
    <t>Gospodarka gruntami i nieruchomościami</t>
  </si>
  <si>
    <t>710</t>
  </si>
  <si>
    <t>Działalność usługowa</t>
  </si>
  <si>
    <t>71015</t>
  </si>
  <si>
    <t>Nadzór budowlany</t>
  </si>
  <si>
    <t>750</t>
  </si>
  <si>
    <t>Administracja publiczna</t>
  </si>
  <si>
    <t>75045</t>
  </si>
  <si>
    <t>Komisje poborowe</t>
  </si>
  <si>
    <t>851</t>
  </si>
  <si>
    <t>Ochrona zdrowia</t>
  </si>
  <si>
    <t>85156</t>
  </si>
  <si>
    <t>853</t>
  </si>
  <si>
    <t>Powiatowe centra pomocy rodzinie</t>
  </si>
  <si>
    <t>85333</t>
  </si>
  <si>
    <t>Powiatowe urzędy pracy</t>
  </si>
  <si>
    <t>Razem:</t>
  </si>
  <si>
    <t>020</t>
  </si>
  <si>
    <t>02002</t>
  </si>
  <si>
    <t>Nadzór nad gospodarką leśną</t>
  </si>
  <si>
    <t>801</t>
  </si>
  <si>
    <t>Oświata i wychowanie</t>
  </si>
  <si>
    <t>80195</t>
  </si>
  <si>
    <t>Pozostała działalność</t>
  </si>
  <si>
    <t>Placówki opiekuńczo - wychowawcze</t>
  </si>
  <si>
    <t>Rodziny zastępcze</t>
  </si>
  <si>
    <t>854</t>
  </si>
  <si>
    <t>Edukacyjna opieka wychowawcza</t>
  </si>
  <si>
    <t>85415</t>
  </si>
  <si>
    <t>Pomoc materialna dla uczniów</t>
  </si>
  <si>
    <t>85495</t>
  </si>
  <si>
    <t>Załącznik nr 2</t>
  </si>
  <si>
    <t>Załącznik nr 3</t>
  </si>
  <si>
    <t>756</t>
  </si>
  <si>
    <t>758</t>
  </si>
  <si>
    <t>Różne rozliczenia</t>
  </si>
  <si>
    <t>75801</t>
  </si>
  <si>
    <t>Część oświatowa subwencji ogólnej dla jednostek samorządu terytorialnego</t>
  </si>
  <si>
    <t>Załącznik nr 4</t>
  </si>
  <si>
    <t>600</t>
  </si>
  <si>
    <t>60014</t>
  </si>
  <si>
    <t>Transport i łączność                                     - Drogi publiczne powiatowe</t>
  </si>
  <si>
    <t>75020</t>
  </si>
  <si>
    <t>75618</t>
  </si>
  <si>
    <t>80120</t>
  </si>
  <si>
    <t>80130</t>
  </si>
  <si>
    <t>Oświata i wychowanie                                 -    Szkoły zawodowe</t>
  </si>
  <si>
    <t>85403</t>
  </si>
  <si>
    <t>Edukacyjna opieka wychowawcza                                       -  Specjalne ośrodki szkolno-wychowawcze</t>
  </si>
  <si>
    <t>85406</t>
  </si>
  <si>
    <t>Załącznik nr 5</t>
  </si>
  <si>
    <t>Leśnictwo</t>
  </si>
  <si>
    <t>Transport i łączność</t>
  </si>
  <si>
    <t>Drogi publiczne powiatowe</t>
  </si>
  <si>
    <t>Starostwa powiatowe</t>
  </si>
  <si>
    <t>Wpływy z innych opłat stanowiących dochód jednostek samorządu terytorialnego na podstawie ustaw</t>
  </si>
  <si>
    <t>75622</t>
  </si>
  <si>
    <t>Licea ogólnokształcące</t>
  </si>
  <si>
    <t>Szkoły zawodowe</t>
  </si>
  <si>
    <t>Specjalne ośrodki szkolno - wychowawcze</t>
  </si>
  <si>
    <t>Poradnie psychologiczno pedagogiczne, w tym poradnie specjalistyczne</t>
  </si>
  <si>
    <t>Załącznik nr 6</t>
  </si>
  <si>
    <t>75019</t>
  </si>
  <si>
    <t>Rady powiatów</t>
  </si>
  <si>
    <t>75095</t>
  </si>
  <si>
    <t>80102</t>
  </si>
  <si>
    <t>80111</t>
  </si>
  <si>
    <t>Gimnazja specjalne</t>
  </si>
  <si>
    <t>80134</t>
  </si>
  <si>
    <t>Szkoły zawodowe specjalne</t>
  </si>
  <si>
    <t>85410</t>
  </si>
  <si>
    <t>757</t>
  </si>
  <si>
    <t>75702</t>
  </si>
  <si>
    <t>Obsługa papierów wartościowych, kredytów i pożyczek jednostek samorządu terytorialnego</t>
  </si>
  <si>
    <t>75818</t>
  </si>
  <si>
    <t>Rezerwy ogólne i celowe</t>
  </si>
  <si>
    <t>Internaty i bursy</t>
  </si>
  <si>
    <t>921</t>
  </si>
  <si>
    <t>926</t>
  </si>
  <si>
    <t>L.p.</t>
  </si>
  <si>
    <t>Wydatki</t>
  </si>
  <si>
    <t>754</t>
  </si>
  <si>
    <t>Bezpieczeństwo publiczne i ochrona przeciwpożarowa</t>
  </si>
  <si>
    <t>852</t>
  </si>
  <si>
    <t>Pomoc społeczna</t>
  </si>
  <si>
    <t>85201</t>
  </si>
  <si>
    <t>75832</t>
  </si>
  <si>
    <t>Część równoważąca subwencji ogólnej dla powiatów</t>
  </si>
  <si>
    <t>85218</t>
  </si>
  <si>
    <t>85420</t>
  </si>
  <si>
    <t>Edukacyjna opieka wychowawcza                                    - Młodzieżowe ośrodki wychowawcze</t>
  </si>
  <si>
    <t>Gospodarka mieszkaniowa                    - Gospodarka gruntami i nieruchomościami</t>
  </si>
  <si>
    <t>02001</t>
  </si>
  <si>
    <t>Gospodarka leśna</t>
  </si>
  <si>
    <t>Młodzieżowe ośrodki wychowawcze</t>
  </si>
  <si>
    <t>85204</t>
  </si>
  <si>
    <t>Szkoły podstawowe specjalne</t>
  </si>
  <si>
    <t>92105</t>
  </si>
  <si>
    <t>Pozostałe zadania w zakresie kultury</t>
  </si>
  <si>
    <t>92605</t>
  </si>
  <si>
    <t>75495</t>
  </si>
  <si>
    <t>0920</t>
  </si>
  <si>
    <t>Ogółem:</t>
  </si>
  <si>
    <t>Pomoc społeczna                                          -  Powiatowe centra pomocy rodzinie</t>
  </si>
  <si>
    <t>Składki na ubezp.zdrowotne oraz świadcz.dla osób nieobjętych obowiązkiem ubezp.zdrowotnego</t>
  </si>
  <si>
    <t>Oświata i wychowanie                                     -  Licea ogólnokształcące</t>
  </si>
  <si>
    <t>71012</t>
  </si>
  <si>
    <t>4170</t>
  </si>
  <si>
    <t>Wynagrodzenia bezosobowe</t>
  </si>
  <si>
    <t>85220</t>
  </si>
  <si>
    <t>Jednostki specjalistycznego poradnictwa, mieszkania chronione i ośrodki interwencji kryzysowej</t>
  </si>
  <si>
    <t>Udziały powiatów w podatkach stanowiących dochód budżetu państwa</t>
  </si>
  <si>
    <t>2310</t>
  </si>
  <si>
    <t>Dotacje celowe otrzymane z budżetu państwa na zadania bieżące z zakresu administracji rządowej oraz inne zadania zlecone ustawami realizowane przez powiat</t>
  </si>
  <si>
    <t>0420</t>
  </si>
  <si>
    <t>Wpływy z opłaty komunikacyjnej</t>
  </si>
  <si>
    <t>0010</t>
  </si>
  <si>
    <t>0020</t>
  </si>
  <si>
    <t>Podatek od osób fizycznych</t>
  </si>
  <si>
    <t>Podatek od osób prawnych</t>
  </si>
  <si>
    <t>Pozostałe dochody</t>
  </si>
  <si>
    <t>0970</t>
  </si>
  <si>
    <t>2110</t>
  </si>
  <si>
    <t>2320</t>
  </si>
  <si>
    <t>Dotacje celowe otrzymane z powiatu na zadania bieżące realizowane na podstawie porozumień (umów) między jednostkami samorządu terytorialnego</t>
  </si>
  <si>
    <t>Środki otrzymane od pozostałych jednostek zaliczanych do sektora finansów publicznych na realizację zadań bieżących jednostek zaliczanych do sektora finansów publicznych</t>
  </si>
  <si>
    <t>80146</t>
  </si>
  <si>
    <t>Dokształcanie i doskonalenie nauczycieli</t>
  </si>
  <si>
    <t>85446</t>
  </si>
  <si>
    <t>85311</t>
  </si>
  <si>
    <t>Rehabilitacja zawodowa i społeczna osób niepełnosprawnych</t>
  </si>
  <si>
    <t>92601</t>
  </si>
  <si>
    <t>Obiekty sportowe</t>
  </si>
  <si>
    <t>Obsługa długu publicznego</t>
  </si>
  <si>
    <t>Kultura i ochrona dziedzictwa narodowego</t>
  </si>
  <si>
    <t>Specjalny Ośrodek Wychowawczy prowadzony przez Zgromadzenie Sióstr Św. Józefa w Wierzbicach</t>
  </si>
  <si>
    <t>Powiatowy Zespół Szkół nr 1 w Krzyżowicach   Rozdz. 85410</t>
  </si>
  <si>
    <t>Wynagrodzenia osobowe pracowników</t>
  </si>
  <si>
    <t>Pochodne od wynagrodzeń</t>
  </si>
  <si>
    <t>Pozostałe wydatki</t>
  </si>
  <si>
    <t>Dotacje podmiotowe z budżetu dla niepublicznej jednostki oświaty</t>
  </si>
  <si>
    <t>Wydatki inwestycyjne jednostek budżetowych</t>
  </si>
  <si>
    <t>Wydatki na zakupy inwestycyjne jednostek budżetowych</t>
  </si>
  <si>
    <t>Stypendia dla uczniów</t>
  </si>
  <si>
    <t>Dotacje celowe przekazane dla powiatu na zadania bieżące realizowane na podstawie porozumień (umów) między jednostkami samorządu terytorialnego</t>
  </si>
  <si>
    <t xml:space="preserve">Pozostałe wydatki </t>
  </si>
  <si>
    <t>4010</t>
  </si>
  <si>
    <t>4040</t>
  </si>
  <si>
    <t xml:space="preserve">Dodatkowe wynagrodzenie roczne </t>
  </si>
  <si>
    <t>Dotacja podmiotowa z budżetu dla jednostek niezaliczanych do sektora finansów publicznych</t>
  </si>
  <si>
    <t>Załącznik nr 9</t>
  </si>
  <si>
    <t>0770</t>
  </si>
  <si>
    <t>75414</t>
  </si>
  <si>
    <t>Obrona cywilna</t>
  </si>
  <si>
    <t>Edukacyjna opieka wychowawcza                                       -  Poradnie psychologiczno - pedagogiczne, w tym poradnie specjalistyczne</t>
  </si>
  <si>
    <t>0490</t>
  </si>
  <si>
    <t>Wpływy z innych lokalnych opłat pobieranych przez jednostki samorządu terytorialnego na podstawie odrębnych ustaw</t>
  </si>
  <si>
    <t>2920</t>
  </si>
  <si>
    <t>Subwencje ogólne z budżetu państwa</t>
  </si>
  <si>
    <t>`</t>
  </si>
  <si>
    <t>0690 -0920</t>
  </si>
  <si>
    <t>Składki na ubezp. zdrowotne oraz świadcz.dla osób nieobjętych obowiązkiem ubezp. zdrowotnego</t>
  </si>
  <si>
    <t>75075</t>
  </si>
  <si>
    <t>Promocja jednostek samorządu terytorialnego</t>
  </si>
  <si>
    <t>4210-4700</t>
  </si>
  <si>
    <t>Dotacja celowa z budżetu na finansowanie lub dofinansowanie zadań zleconych do realizacji pozostałym jednostkom niezaliczanym do sektora finansów publicznych</t>
  </si>
  <si>
    <t>75421</t>
  </si>
  <si>
    <t>Zarządzanie kryzysowe</t>
  </si>
  <si>
    <t xml:space="preserve">6050   </t>
  </si>
  <si>
    <t>Rezerwa ogólna</t>
  </si>
  <si>
    <t>Rezerwa celowa</t>
  </si>
  <si>
    <t>Powiatowy Zespół Szkół nr 1 w Krzyżowicach                                       Rozdz. 80130</t>
  </si>
  <si>
    <t>0690-0920</t>
  </si>
  <si>
    <t>2710</t>
  </si>
  <si>
    <t>Wpływy z tytułu pomocy finansowej udzielanej między jednostkami samorządu terytorialnego na dofinansowanie własnych zadań bieżących</t>
  </si>
  <si>
    <t>Wpływy z tytułu odpłatnego nabycia prawa  własności oraz prawa użytkowania wieczystego niruchomości</t>
  </si>
  <si>
    <t>630</t>
  </si>
  <si>
    <t>63003</t>
  </si>
  <si>
    <t>Turystyka</t>
  </si>
  <si>
    <t>Zadania w zakresie upowszechniania turystyki</t>
  </si>
  <si>
    <t>4210-4300</t>
  </si>
  <si>
    <t>4110-4120</t>
  </si>
  <si>
    <t>Dotacje celowe przekazane gminie na zadania bieżące realizowane na podstawie porozumień (umów) między jednostkami samorządu terytorialnego</t>
  </si>
  <si>
    <t>900</t>
  </si>
  <si>
    <t>90019</t>
  </si>
  <si>
    <t xml:space="preserve">Różne wydatki na rzecz osób fizycznych </t>
  </si>
  <si>
    <t>3020</t>
  </si>
  <si>
    <t>Wydatki osobowe niezaliczone do wynagrodzeń</t>
  </si>
  <si>
    <t>Różne wydatki na rzecz osób fizycznych</t>
  </si>
  <si>
    <t>Zasądzone renty</t>
  </si>
  <si>
    <t>Odsetki od samorządowych papierów wartościowych lub zaciągniętych przez jednostkę samorządu terytorialnego kredytów i pożyczek</t>
  </si>
  <si>
    <t>Część równoważąca subwencji dla powiatów</t>
  </si>
  <si>
    <t xml:space="preserve">Wpłaty jednostek samorządu terytorialnego do budżetu państwa </t>
  </si>
  <si>
    <t>Świadczenia społeczne</t>
  </si>
  <si>
    <t xml:space="preserve">4110-4120    </t>
  </si>
  <si>
    <t>Gospodarka komunalna i ochrona środowiska</t>
  </si>
  <si>
    <t>90002</t>
  </si>
  <si>
    <t>Gospodarka odpadami</t>
  </si>
  <si>
    <t>90004</t>
  </si>
  <si>
    <t>Utrzymanie zieleni w miastach i gminach</t>
  </si>
  <si>
    <t>90095</t>
  </si>
  <si>
    <t>Dział</t>
  </si>
  <si>
    <t>Załącznik nr 8</t>
  </si>
  <si>
    <t>4210-4360</t>
  </si>
  <si>
    <t>Składki na Fundusz Emerytur Pomostowych</t>
  </si>
  <si>
    <t>Załącznik nr 10</t>
  </si>
  <si>
    <t>Dochody</t>
  </si>
  <si>
    <t xml:space="preserve">§ </t>
  </si>
  <si>
    <t>Wyszczególnienie</t>
  </si>
  <si>
    <t>1. Dotacje dla jednostek sektora finansów publicznych, w tym:</t>
  </si>
  <si>
    <t>1.1. Dotacje celowe</t>
  </si>
  <si>
    <t>Dotacje celowe dla gmin - zimowe utrzymanie dróg i zieleni przydrożnej</t>
  </si>
  <si>
    <t>Dotacja celowa dla powiatu (Miasto Wrocław)</t>
  </si>
  <si>
    <t>Dotacja celowa dla powiatu - pobyt dzieci w placówkach opiekuńczo - wychowawczych</t>
  </si>
  <si>
    <t>Dotacja celowa dla powiatu - pobyt dzieci w rodzinach zastępczych</t>
  </si>
  <si>
    <t>Dotacja celowa dla powiatu - WTZ</t>
  </si>
  <si>
    <t>Dotacja celowa dla powiatu - (Miasto Wrocław)</t>
  </si>
  <si>
    <t>2. Dotacje dla jednostek spoza sektora finansów publicznych, w tym:</t>
  </si>
  <si>
    <t>2.1. Dotacje podmiotowe</t>
  </si>
  <si>
    <t>Niepubliczny Ośrodek Szkolno - Wychowawczy przy Zakładzie Opiekuńczo - Leczniczym dla Dzieci prowadzonym przez Zgromadzenie Sióstr Maryi Niepokalanej w Jaszkotlu</t>
  </si>
  <si>
    <t>Warsztaty Terapii Zajęciowej w Małkowicach - Caritas Diecezji Wrocławskiej</t>
  </si>
  <si>
    <t>2.2. Dotacje celowe</t>
  </si>
  <si>
    <t>Transport i łaczność</t>
  </si>
  <si>
    <t>2900</t>
  </si>
  <si>
    <t>Wpływy z wpłat gmin i powiatów na rzecz jednostek samorządu terytorialnego oraz związków gmin lub związków powiatów na dofinansowanie zadań bieżących</t>
  </si>
  <si>
    <t>Załącznik nr 7</t>
  </si>
  <si>
    <t>6060</t>
  </si>
  <si>
    <t>Dotacje celowe udzielane zgodnie z przepisami ustawy o działalności pożytku publicznego i o wolontariacie, na realizację zadań publicznych w zakresie  pozostałej działalności gospodarki komunalnej i ochrony środowiska</t>
  </si>
  <si>
    <t xml:space="preserve">Kultura fizyczna </t>
  </si>
  <si>
    <t>Kultura fizyczna</t>
  </si>
  <si>
    <t xml:space="preserve">Zadania w zakresie kultury fizycznej </t>
  </si>
  <si>
    <t>6300</t>
  </si>
  <si>
    <t>Dotacja celowa otrzymana z tytułu pomocy finansowej udzielanej między jednostkami samorządu terytorialnego na dofinansowanie własnych zadań inwestycyjnych i zakupów inwestycyjnych</t>
  </si>
  <si>
    <t>Internaty i bursy szkolne</t>
  </si>
  <si>
    <t>01008</t>
  </si>
  <si>
    <t>Melioracje wodne</t>
  </si>
  <si>
    <t xml:space="preserve">Dotacje celowe z budżetu na finansownie lub dofinansowanie zadań zleconych do realizacji pozostałym jednostkom niezaliczanym do sektora finansów publicznych </t>
  </si>
  <si>
    <t>75404</t>
  </si>
  <si>
    <t>90005</t>
  </si>
  <si>
    <t>Ochrona powietrza atmosferycznego i klimatu</t>
  </si>
  <si>
    <t xml:space="preserve">Dom Dziecka im. Św. Mikołaja w Kątach Wrocławskich - placówki opiekuńczo -wychowawcze </t>
  </si>
  <si>
    <t xml:space="preserve">Dom Dziecka im. Św. Mikołaja w Kątach Wrocławskich - mieszkanie chronione </t>
  </si>
  <si>
    <t xml:space="preserve">Dotacje celowe udzielane zgodnie z przepisami ustawy o działalności pożytku publicznego i o wolontariacie, na realizację zadań publicznych w zakresie  kultury </t>
  </si>
  <si>
    <t xml:space="preserve">Dotacje celowe udzielane zgodnie z przepisami ustawy o działalności pożytku publicznego i o wolontariacie, na realizację zadań publicznych w zakresie  kultury fizycznej </t>
  </si>
  <si>
    <t>2830</t>
  </si>
  <si>
    <t>Komendy Wojewódzkie Policji</t>
  </si>
  <si>
    <t>Pozostałe zadania w zakresie polityki społecznej</t>
  </si>
  <si>
    <t xml:space="preserve">Razem: </t>
  </si>
  <si>
    <t>6430</t>
  </si>
  <si>
    <t>Dotacje celowe otrzymane z budżetu państwa na realizację inwestycji i zakupów inwestycyjnych własnych powiatu</t>
  </si>
  <si>
    <t>2360</t>
  </si>
  <si>
    <t>Dochody jednostek samorządu terytorialnego związane z realizacją zadań z zakresu administracji rządowej oraz innyc zadań zleconych ustawami</t>
  </si>
  <si>
    <t>0690</t>
  </si>
  <si>
    <t>0570 - 0580  0920</t>
  </si>
  <si>
    <t>0680 - 0970</t>
  </si>
  <si>
    <t>0580 - 0970</t>
  </si>
  <si>
    <t>0680-0970</t>
  </si>
  <si>
    <t>-</t>
  </si>
  <si>
    <t>0570</t>
  </si>
  <si>
    <t>Wpływy z różnych opłat</t>
  </si>
  <si>
    <t>Grzywny, mandaty i inne kary pieniężne od osób fizycznych</t>
  </si>
  <si>
    <t>0750</t>
  </si>
  <si>
    <t>Dochody z najmu i dzierżawy składników majątkowych Skarbu Państwa, jednostek samod\rządu terytorialnego lub innych jednostek zaliczanych do sektora finansów publicznych oraz innych umów o podobnym charakterze</t>
  </si>
  <si>
    <t xml:space="preserve">Drogi publiczne powiatowe </t>
  </si>
  <si>
    <t xml:space="preserve"> </t>
  </si>
  <si>
    <t xml:space="preserve">Pozostałe dochody </t>
  </si>
  <si>
    <t>Administracja publiczna                        - Starostwa powiatowe</t>
  </si>
  <si>
    <t xml:space="preserve">Administracja publiczna                                 -  Pozostała działalność </t>
  </si>
  <si>
    <t xml:space="preserve"> Dochody od osób prawnych, od osób fizycznych i od innych jednostek nie posiadających osobowości prawnej                       - Udziały powiatów w podatkach stanowiących dochód budżetu państw                                            </t>
  </si>
  <si>
    <t>podatek od osób fizycznych</t>
  </si>
  <si>
    <t>podatek od osób prawnych</t>
  </si>
  <si>
    <t>Oświata i wychowanie                                          -Szkoły podstawowe specjalne</t>
  </si>
  <si>
    <t>Pomoc społeczna                                          -  Placówki opiekuńczo - wychowawcze</t>
  </si>
  <si>
    <t>Edukacyjna opieka wychowawcza                                    - Internaty i bursy szkolne</t>
  </si>
  <si>
    <t>Gospodarka komunalna i ochrona środowiska                                                    - Wpływy i wydatki związane z gromadzeniem środków z opłat i kar za korzystanie ze środowiska</t>
  </si>
  <si>
    <t xml:space="preserve">Wpływy z administracyjnych kar pieniężnych za nieprzestrzeganie warunków okreslonych w pozwoleniach </t>
  </si>
  <si>
    <t xml:space="preserve">Wpływy z tytułu opłat za korzystanie ze środowiska </t>
  </si>
  <si>
    <t xml:space="preserve">Kultura i ochrona dziedzictwa narodowego                                                     -  Pozostałe zadania w zakresie kultury </t>
  </si>
  <si>
    <t>Kultura fizyczna                                       - Obiekty sportowe</t>
  </si>
  <si>
    <t>Dochody jednostek samorządu terytorialnego związane z realizacją zadań z zakresu administracji rządowej oraz innych zadań zleconych ustawami</t>
  </si>
  <si>
    <t xml:space="preserve">wpływy z różnych opłat </t>
  </si>
  <si>
    <t>0570-0580     0920</t>
  </si>
  <si>
    <r>
      <t xml:space="preserve">Dochody od osób prawnych, od osób fizycznych i od innych jednostek nie posiadających osobowości prawnej  </t>
    </r>
    <r>
      <rPr>
        <b/>
        <sz val="10"/>
        <rFont val="Arial CE"/>
        <family val="0"/>
      </rPr>
      <t xml:space="preserve">                                                     -  Wpływy z innych opłat stanowiących dochody jednostek samorządu terytorialnego na podstawie ustaw</t>
    </r>
  </si>
  <si>
    <t xml:space="preserve">0680 - 0970 </t>
  </si>
  <si>
    <t xml:space="preserve">        -</t>
  </si>
  <si>
    <t>75411</t>
  </si>
  <si>
    <t>Komendy powiatowe Państwowej Straży Pożarnej</t>
  </si>
  <si>
    <t xml:space="preserve">Pozostałe zadania w zakresie polityki społecznej </t>
  </si>
  <si>
    <t>85419</t>
  </si>
  <si>
    <t>Ośrodki rewalidacyjno - wychowawcze</t>
  </si>
  <si>
    <t>Koszty emisji samorządowych papierów wartościowychoraz inne opłaty i prowizje</t>
  </si>
  <si>
    <t>Składki na ubezpieczenuia zdrowotne oraz świadczenia dla osób nieobjętych obowiązkiem ubezpieczenia zdrowotnego</t>
  </si>
  <si>
    <t>Dotacja celowa z budżetu samorządu terytorialnego, udzielone w trybieart. 221 ustawy, na finansowanie lub dofinansowanie zadań zleconych do realizacji organizacjom prowadzacym działalność pożytku publicznego</t>
  </si>
  <si>
    <t xml:space="preserve">Ośrodek Rewalidacyjno - Wychowawczy w Wierzbicach </t>
  </si>
  <si>
    <t>4140               4210-4700</t>
  </si>
  <si>
    <t xml:space="preserve"> 4140                       4210-4700</t>
  </si>
  <si>
    <t>4210-4610</t>
  </si>
  <si>
    <t xml:space="preserve"> 4210-4700</t>
  </si>
  <si>
    <t xml:space="preserve">   4140                 4210-4700</t>
  </si>
  <si>
    <t xml:space="preserve"> 4260-4440</t>
  </si>
  <si>
    <t>4140                4210-4700</t>
  </si>
  <si>
    <t>80150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</si>
  <si>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</si>
  <si>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01095</t>
  </si>
  <si>
    <t>60095</t>
  </si>
  <si>
    <t>4300, 4430</t>
  </si>
  <si>
    <t>Zadania w zakresie przeciwdziałania przemocy w rodzinie</t>
  </si>
  <si>
    <t>85205</t>
  </si>
  <si>
    <t>4190, 4210</t>
  </si>
  <si>
    <t>Pozostała działajność</t>
  </si>
  <si>
    <t>0900-0970</t>
  </si>
  <si>
    <t>85324</t>
  </si>
  <si>
    <t>Państwowy Fundusz Rehabilitacji Osób Niepełnosprawnych</t>
  </si>
  <si>
    <t>Wpływy i wydatki związane z gromadzeniem środków z opłat i kar za korzystanie ze środowiska</t>
  </si>
  <si>
    <t>Zadania w zakresie przeciwdziałania przemocy             w rodzinie</t>
  </si>
  <si>
    <t xml:space="preserve">Placówki opiekunczo - wychowawcze </t>
  </si>
  <si>
    <t>0690-0830              0920-2400</t>
  </si>
  <si>
    <t>Pomoc społeczna                                            - Rodziny zastępcze</t>
  </si>
  <si>
    <t>Gospodarka komunalna i ochrona środowiska                                                    - Pozostała działalność</t>
  </si>
  <si>
    <t>0920 - 0970</t>
  </si>
  <si>
    <t>4190       4210-4300</t>
  </si>
  <si>
    <t>4190,    4210-4440</t>
  </si>
  <si>
    <t>4190,   4210-4300</t>
  </si>
  <si>
    <t>Zestawienie wykonania dochodów za I półrocze 2016 roku</t>
  </si>
  <si>
    <t>0470-0750   0920</t>
  </si>
  <si>
    <t xml:space="preserve">0920 - 0970  </t>
  </si>
  <si>
    <t>0870</t>
  </si>
  <si>
    <t>Wpływy ze sprzedaży składników majątkowych</t>
  </si>
  <si>
    <t>0690     0920 - 0970</t>
  </si>
  <si>
    <t>755</t>
  </si>
  <si>
    <t>Wymiar sprawiedliwości</t>
  </si>
  <si>
    <t>75515</t>
  </si>
  <si>
    <t>Nieodpłatna pomoc prawna</t>
  </si>
  <si>
    <t>Dochody od osób prawnych, od osób fizycznych i od innych jednostek nieposiadających osobowości prawnej oraz wydatki związane z ich poborem</t>
  </si>
  <si>
    <t>0650</t>
  </si>
  <si>
    <t>Wpływy z opłat za wydanie prawa jazdy</t>
  </si>
  <si>
    <t>2130</t>
  </si>
  <si>
    <t>Dotacje celowe otrzymane z budżetu państwa na realizację bieżących zadań własnych powiatu</t>
  </si>
  <si>
    <t xml:space="preserve">0690 -0830  0920 - 0970   </t>
  </si>
  <si>
    <t>0680 -0970  2980</t>
  </si>
  <si>
    <t>2160</t>
  </si>
  <si>
    <t>Dotacje celowe otrzymane z budżetu państwa na zadania bieżące z zakresu administracji rządowej zlecone powiatom, związane z realzacją dodatku wychowawczego oraz dodatku do zryczałtowanej kwoty stanowiących pomoc państwa w wychowywaniu dzieci</t>
  </si>
  <si>
    <t xml:space="preserve">Jednostki specjalistycznego poradnictwa, mieszkania chronione i ośrodki interwencji kryzysowej </t>
  </si>
  <si>
    <t>85334</t>
  </si>
  <si>
    <t>Pomoc dla repatriantów</t>
  </si>
  <si>
    <t>0920-0970</t>
  </si>
  <si>
    <t>0920-0970   2400</t>
  </si>
  <si>
    <t>Zestawienie wykonania dochodów z zakresu zadań zleconych administracji rządowej                                                                                    za I półrocze 2016 roku</t>
  </si>
  <si>
    <t>pomoc dla repatriantów</t>
  </si>
  <si>
    <t>Pozostsałe zadania w zakresie polityki społecznej</t>
  </si>
  <si>
    <t>Zestawienie wykonania dochodów z tytułu dotacji celowych otrzymanych z budżetu państwa na realizację bieżących i inwestycyjnych zadań  własnych  powiatu                                                                                                                                 za I półrocze 2016 roku</t>
  </si>
  <si>
    <t>Zestawienie wykonania dochodów z tytułu subwencji                                                                                    za I półrocze 2016 roku</t>
  </si>
  <si>
    <t>Zadania z zakresu geodezji i kartografi</t>
  </si>
  <si>
    <t>Zestawienie wykonania dochodów z tytułu dotacji celowych otrzymanych z powiatu                 za I półrocze 2016 roku</t>
  </si>
  <si>
    <t>Zestawienie wykonania dochodów z tytułu wpływów z wpłat gmin na rzecz jednostki samorządu terytorialnego na dofinansownie zadań                                                                      bieżących  za I półrocze 2016 roku</t>
  </si>
  <si>
    <t>Zestawienie wykonania dochodów  otrzymanych  od pozostałych jednostek zaliczanych  do sektora finansów publicznych na realizację zadań bieżących                                                                               jednostek zaliczanych do sektora finansów publicznych                                                                      za I półrocze 2016 rok.</t>
  </si>
  <si>
    <t xml:space="preserve">Zestawienie wykonania dochodów majątkowych                                                                                                                                          za I półrocze  2016 roku </t>
  </si>
  <si>
    <t>0470-0750  0920</t>
  </si>
  <si>
    <t>Działalność usługowa                                    - Zadania z zakresu geodezji i kartografi</t>
  </si>
  <si>
    <t xml:space="preserve"> 0920-0970</t>
  </si>
  <si>
    <t>Działalność usługowa                                                       - Nadzór bodowlany</t>
  </si>
  <si>
    <t>0690                       0920 - 0970</t>
  </si>
  <si>
    <t>Administracja publiczna                        - Rady powiatów</t>
  </si>
  <si>
    <t>0680-0970   2980</t>
  </si>
  <si>
    <r>
      <t xml:space="preserve">Pomoc spłeczna     </t>
    </r>
    <r>
      <rPr>
        <sz val="10"/>
        <rFont val="Arial CE"/>
        <family val="2"/>
      </rPr>
      <t xml:space="preserve">                                  -Jednostki specjalistycznego poradnictwa, mieszkania chronione i ośrodki interwencji kryzysowej </t>
    </r>
  </si>
  <si>
    <t>0680-0830    0920</t>
  </si>
  <si>
    <t>Kultura fizyczna                                       - Zadania w zakresie kultury fizycznej</t>
  </si>
  <si>
    <t>Zestawienie dochodów własnych  za I półrocze 2016 roku</t>
  </si>
  <si>
    <t>Zadania z zakresu geodezji i kartografii</t>
  </si>
  <si>
    <t>Zestawienie wykonania dochodów z tytułu dotacji celowych - pomocy finansowej otrzymanych z gmin                                                                                                                                          za I półrocze 2016 roku</t>
  </si>
  <si>
    <t>Zestawienie wykonania wydatków za I półrocze 2016 roku</t>
  </si>
  <si>
    <t>4210, 4300</t>
  </si>
  <si>
    <t>6610</t>
  </si>
  <si>
    <t>Dotacje celowe przekazane gminie na inwestycje i zakupy inwestycyjnerealizowane na podstawie porozumień (umów) między jednostkami samorządu tertorialnego</t>
  </si>
  <si>
    <t>60016</t>
  </si>
  <si>
    <t>Drogi publiczne gminne</t>
  </si>
  <si>
    <t>Dotacja celowa na pomoc finansową udzielaną między jednostkami samorządu tertorialnego na dofinansowanie własnych zadań inwestycyjnych i zakupów inwestycyjnych</t>
  </si>
  <si>
    <t>4300-4610</t>
  </si>
  <si>
    <t>4020</t>
  </si>
  <si>
    <t>Wynagrodznia osobopwe członków korpusów służby cywilnej</t>
  </si>
  <si>
    <t>4190,   4210-4700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</si>
  <si>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</si>
  <si>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4210-4400</t>
  </si>
  <si>
    <t>4210-4440</t>
  </si>
  <si>
    <t xml:space="preserve"> 4190,   4210-4700</t>
  </si>
  <si>
    <t>4210, 4260</t>
  </si>
  <si>
    <t>4270, 4300</t>
  </si>
  <si>
    <t>4210, 4700</t>
  </si>
  <si>
    <t>4140    4210-4700</t>
  </si>
  <si>
    <t>4190    4210-4700</t>
  </si>
  <si>
    <t>4300, 4700</t>
  </si>
  <si>
    <t>4300, 4390</t>
  </si>
  <si>
    <t>90007</t>
  </si>
  <si>
    <t>Załącznik nr 11</t>
  </si>
  <si>
    <t xml:space="preserve">Zestawienie wydatków w dziale 750                                                                                                                                            Administracja publiczna za I półrocze 2016 roku                                                           </t>
  </si>
  <si>
    <t>Załącznik nr 12</t>
  </si>
  <si>
    <t xml:space="preserve">Zestawienie wydatków  w dziale 801 - Oświata i wychowanie                                                                                                                                                                                                                                            w dziale 854 - Edukacyjna opieka wychowawcza                                                                                                                                                                  za I półrocze 2016 roku                                                          </t>
  </si>
  <si>
    <t>Załącznik nr 13</t>
  </si>
  <si>
    <t xml:space="preserve">Zestawienie wydatków                                                                                                                                                                             w dziale 852 - Pomoc społeczna                                                                                                                                                                                                                                            w dziale 853 - Pozostałe zadania w zakresie polityki społecznej                                                                                                 za I półrocze  2016 roku                                                         </t>
  </si>
  <si>
    <t>Załącznik nr 14</t>
  </si>
  <si>
    <t>Zestawienie wydatków majątkowych  za I półrocze 2016 roku</t>
  </si>
  <si>
    <t>Razem</t>
  </si>
  <si>
    <t>Zestawienie wydatków                                                                                                                                        w dziale 900 - Gospodarka komunalna i ochrona środowiska                                                                                            za I półrocze 2016 roku</t>
  </si>
  <si>
    <t>Załącznik nr 15</t>
  </si>
  <si>
    <t>Zestawienie  dochodów i wydatków rachunku dochodów                samorządowych jednostek oświatowych                                                                                                                                                                                                       za I półrocze 2016 roku</t>
  </si>
  <si>
    <t>Załącznik nr 16</t>
  </si>
  <si>
    <t xml:space="preserve">                                        Załącznik nr 19</t>
  </si>
  <si>
    <t>Zestawienia z wykonania dotacji udzielanych z budżetu  Powiatu                    za  I półrocze 2016 roku</t>
  </si>
  <si>
    <t xml:space="preserve">Dotace celowe dla gminy Długołęka na realizację zadania w ramach Programu "Bezpieczna droga" </t>
  </si>
  <si>
    <t xml:space="preserve">Rehabilitacja zawodowa i  społeczna osób niepełnosprawnych </t>
  </si>
  <si>
    <t>Powiatowe urzedy pracy</t>
  </si>
  <si>
    <t>Specjalne ośrodki szkolno-wychowawcze</t>
  </si>
  <si>
    <t xml:space="preserve">Dotacje celowe dla Gminnych Spółek Wodnych: </t>
  </si>
  <si>
    <t>Meliracje wodne</t>
  </si>
  <si>
    <t xml:space="preserve">Wymiar sprawiedliwości </t>
  </si>
  <si>
    <t xml:space="preserve">75515 </t>
  </si>
  <si>
    <t>Nieodpłatna pomc prawna</t>
  </si>
  <si>
    <t>Zwiększenie dostępności i jakości elektronicznych usług oraz tworzenie i wykorzystanie otwartych zespołów publicznych dla mieszkańców i podmiotów gospodarczych Powiatu Wrocławskiego oraz gmin Czernia, Długołęka, Jordanów Śląski, Mietków, Kąty Wrocławskie,Kobierzyce, Siechnice, Żórawina</t>
  </si>
  <si>
    <t>Kultura i ochrona dziedzicywa narodowego</t>
  </si>
  <si>
    <t>Zadania w zakresie kultury</t>
  </si>
  <si>
    <t>Załącznik nr 17</t>
  </si>
  <si>
    <t>Załącznik nr 18</t>
  </si>
  <si>
    <t xml:space="preserve">Zestawienie wydatków z tytułu zadań zleconych administracji rządowej                                                                                              za I półrocze  2016 roku                                 </t>
  </si>
  <si>
    <t>``</t>
  </si>
  <si>
    <t>4300-4520</t>
  </si>
  <si>
    <t>rodziny zastępcze</t>
  </si>
  <si>
    <t>Dotace celowe dla gminy Powiatu Wrocławskiego  na pomoc fnansową - współpraca w zakresie poprawy stanu technicznego infrastruktury drogowej</t>
  </si>
  <si>
    <t>Wynagrodzenia osobowe członków korpusu służby cywilnej</t>
  </si>
  <si>
    <t>Zmniejszenie hałasu i wibracji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</si>
</sst>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_-* #,##0.0\ _z_ł_-;\-* #,##0.0\ _z_ł_-;_-* &quot;-&quot;??\ _z_ł_-;_-@_-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\ _z_ł_-;\-* #,##0.0\ _z_ł_-;_-* &quot;-&quot;\ _z_ł_-;_-@_-"/>
    <numFmt numFmtId="172" formatCode="_-* #,##0.00\ _z_ł_-;\-* #,##0.00\ _z_ł_-;_-* &quot;-&quot;\ _z_ł_-;_-@_-"/>
    <numFmt numFmtId="173" formatCode="_-* #,##0\ _z_ł_-;\-* #,##0\ _z_ł_-;_-* &quot;-&quot;??\ _z_ł_-;_-@_-"/>
    <numFmt numFmtId="174" formatCode="0.0%"/>
    <numFmt numFmtId="175" formatCode="0.000%"/>
    <numFmt numFmtId="176" formatCode="_-* #,##0.00000\ _z_ł_-;\-* #,##0.00000\ _z_ł_-;_-* &quot;-&quot;??\ _z_ł_-;_-@_-"/>
    <numFmt numFmtId="177" formatCode="[$-415]d\ mmmm\ yyyy"/>
    <numFmt numFmtId="178" formatCode="#,##0_ ;\-#,##0\ "/>
    <numFmt numFmtId="179" formatCode="0.0000000"/>
  </numFmts>
  <fonts count="3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1"/>
      <name val="Arial CE"/>
      <family val="2"/>
    </font>
    <font>
      <sz val="8"/>
      <name val="Arial CE"/>
      <family val="0"/>
    </font>
    <font>
      <b/>
      <sz val="11"/>
      <name val="Arial CE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indexed="9"/>
      <name val="Arial CE"/>
      <family val="2"/>
    </font>
    <font>
      <sz val="12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40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41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0" xfId="0" applyFont="1" applyAlignment="1">
      <alignment/>
    </xf>
    <xf numFmtId="49" fontId="3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1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43" fontId="2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3" fontId="2" fillId="0" borderId="12" xfId="0" applyNumberFormat="1" applyFont="1" applyBorder="1" applyAlignment="1">
      <alignment horizontal="center" vertical="center"/>
    </xf>
    <xf numFmtId="43" fontId="3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vertical="center"/>
    </xf>
    <xf numFmtId="43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41" fontId="3" fillId="0" borderId="0" xfId="0" applyNumberFormat="1" applyFont="1" applyBorder="1" applyAlignment="1">
      <alignment vertical="center"/>
    </xf>
    <xf numFmtId="43" fontId="3" fillId="0" borderId="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41" fontId="3" fillId="0" borderId="12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41" fontId="2" fillId="0" borderId="13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/>
    </xf>
    <xf numFmtId="41" fontId="5" fillId="0" borderId="12" xfId="0" applyNumberFormat="1" applyFont="1" applyBorder="1" applyAlignment="1">
      <alignment vertical="center"/>
    </xf>
    <xf numFmtId="41" fontId="2" fillId="0" borderId="15" xfId="0" applyNumberFormat="1" applyFont="1" applyBorder="1" applyAlignment="1">
      <alignment vertical="center"/>
    </xf>
    <xf numFmtId="43" fontId="2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2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/>
    </xf>
    <xf numFmtId="41" fontId="3" fillId="0" borderId="12" xfId="0" applyNumberFormat="1" applyFont="1" applyBorder="1" applyAlignment="1">
      <alignment vertical="center"/>
    </xf>
    <xf numFmtId="43" fontId="3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43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1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3" fontId="2" fillId="0" borderId="12" xfId="0" applyNumberFormat="1" applyFont="1" applyBorder="1" applyAlignment="1">
      <alignment horizontal="center" vertical="center"/>
    </xf>
    <xf numFmtId="49" fontId="2" fillId="24" borderId="13" xfId="0" applyNumberFormat="1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43" fontId="2" fillId="24" borderId="13" xfId="0" applyNumberFormat="1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49" fontId="3" fillId="24" borderId="12" xfId="0" applyNumberFormat="1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vertical="center" wrapText="1"/>
    </xf>
    <xf numFmtId="41" fontId="3" fillId="24" borderId="12" xfId="0" applyNumberFormat="1" applyFont="1" applyFill="1" applyBorder="1" applyAlignment="1">
      <alignment vertical="center"/>
    </xf>
    <xf numFmtId="49" fontId="2" fillId="24" borderId="12" xfId="0" applyNumberFormat="1" applyFont="1" applyFill="1" applyBorder="1" applyAlignment="1">
      <alignment vertical="center"/>
    </xf>
    <xf numFmtId="49" fontId="2" fillId="24" borderId="12" xfId="0" applyNumberFormat="1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vertical="center" wrapText="1"/>
    </xf>
    <xf numFmtId="41" fontId="2" fillId="24" borderId="12" xfId="0" applyNumberFormat="1" applyFont="1" applyFill="1" applyBorder="1" applyAlignment="1">
      <alignment vertical="center"/>
    </xf>
    <xf numFmtId="43" fontId="2" fillId="24" borderId="13" xfId="0" applyNumberFormat="1" applyFont="1" applyFill="1" applyBorder="1" applyAlignment="1">
      <alignment horizontal="center" vertical="center"/>
    </xf>
    <xf numFmtId="49" fontId="2" fillId="24" borderId="12" xfId="0" applyNumberFormat="1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vertical="center"/>
    </xf>
    <xf numFmtId="41" fontId="2" fillId="24" borderId="12" xfId="0" applyNumberFormat="1" applyFont="1" applyFill="1" applyBorder="1" applyAlignment="1">
      <alignment vertical="center"/>
    </xf>
    <xf numFmtId="0" fontId="2" fillId="24" borderId="12" xfId="0" applyFont="1" applyFill="1" applyBorder="1" applyAlignment="1">
      <alignment vertical="center" wrapText="1"/>
    </xf>
    <xf numFmtId="49" fontId="3" fillId="24" borderId="14" xfId="0" applyNumberFormat="1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vertical="center" wrapText="1"/>
    </xf>
    <xf numFmtId="49" fontId="2" fillId="24" borderId="14" xfId="0" applyNumberFormat="1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vertical="center" wrapText="1"/>
    </xf>
    <xf numFmtId="41" fontId="3" fillId="24" borderId="14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49" fontId="3" fillId="24" borderId="0" xfId="0" applyNumberFormat="1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49" fontId="2" fillId="24" borderId="13" xfId="0" applyNumberFormat="1" applyFont="1" applyFill="1" applyBorder="1" applyAlignment="1">
      <alignment horizontal="center"/>
    </xf>
    <xf numFmtId="49" fontId="3" fillId="24" borderId="13" xfId="0" applyNumberFormat="1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vertical="center" wrapText="1"/>
    </xf>
    <xf numFmtId="41" fontId="3" fillId="24" borderId="13" xfId="0" applyNumberFormat="1" applyFont="1" applyFill="1" applyBorder="1" applyAlignment="1">
      <alignment vertical="center"/>
    </xf>
    <xf numFmtId="43" fontId="3" fillId="24" borderId="13" xfId="0" applyNumberFormat="1" applyFont="1" applyFill="1" applyBorder="1" applyAlignment="1">
      <alignment horizontal="center" vertical="center"/>
    </xf>
    <xf numFmtId="49" fontId="3" fillId="24" borderId="12" xfId="0" applyNumberFormat="1" applyFont="1" applyFill="1" applyBorder="1" applyAlignment="1">
      <alignment vertical="center"/>
    </xf>
    <xf numFmtId="49" fontId="2" fillId="24" borderId="12" xfId="0" applyNumberFormat="1" applyFont="1" applyFill="1" applyBorder="1" applyAlignment="1">
      <alignment vertical="center"/>
    </xf>
    <xf numFmtId="41" fontId="2" fillId="24" borderId="14" xfId="0" applyNumberFormat="1" applyFont="1" applyFill="1" applyBorder="1" applyAlignment="1">
      <alignment vertical="center"/>
    </xf>
    <xf numFmtId="43" fontId="3" fillId="24" borderId="12" xfId="0" applyNumberFormat="1" applyFont="1" applyFill="1" applyBorder="1" applyAlignment="1">
      <alignment horizontal="center" vertical="center"/>
    </xf>
    <xf numFmtId="43" fontId="2" fillId="24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41" fontId="2" fillId="24" borderId="13" xfId="0" applyNumberFormat="1" applyFont="1" applyFill="1" applyBorder="1" applyAlignment="1">
      <alignment/>
    </xf>
    <xf numFmtId="43" fontId="2" fillId="24" borderId="13" xfId="0" applyNumberFormat="1" applyFont="1" applyFill="1" applyBorder="1" applyAlignment="1">
      <alignment horizontal="center"/>
    </xf>
    <xf numFmtId="43" fontId="2" fillId="24" borderId="12" xfId="0" applyNumberFormat="1" applyFont="1" applyFill="1" applyBorder="1" applyAlignment="1">
      <alignment horizontal="center"/>
    </xf>
    <xf numFmtId="0" fontId="3" fillId="24" borderId="12" xfId="0" applyFont="1" applyFill="1" applyBorder="1" applyAlignment="1">
      <alignment vertical="center"/>
    </xf>
    <xf numFmtId="0" fontId="6" fillId="24" borderId="12" xfId="0" applyFont="1" applyFill="1" applyBorder="1" applyAlignment="1">
      <alignment vertical="center" wrapText="1"/>
    </xf>
    <xf numFmtId="49" fontId="3" fillId="24" borderId="12" xfId="0" applyNumberFormat="1" applyFont="1" applyFill="1" applyBorder="1" applyAlignment="1">
      <alignment horizontal="center" vertical="center"/>
    </xf>
    <xf numFmtId="41" fontId="3" fillId="24" borderId="12" xfId="0" applyNumberFormat="1" applyFont="1" applyFill="1" applyBorder="1" applyAlignment="1">
      <alignment vertical="center"/>
    </xf>
    <xf numFmtId="43" fontId="3" fillId="24" borderId="12" xfId="0" applyNumberFormat="1" applyFont="1" applyFill="1" applyBorder="1" applyAlignment="1">
      <alignment horizontal="center"/>
    </xf>
    <xf numFmtId="43" fontId="3" fillId="24" borderId="13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73" fontId="3" fillId="24" borderId="12" xfId="42" applyNumberFormat="1" applyFont="1" applyFill="1" applyBorder="1" applyAlignment="1">
      <alignment vertical="center"/>
    </xf>
    <xf numFmtId="0" fontId="3" fillId="24" borderId="0" xfId="0" applyFont="1" applyFill="1" applyBorder="1" applyAlignment="1">
      <alignment/>
    </xf>
    <xf numFmtId="0" fontId="0" fillId="24" borderId="0" xfId="0" applyFill="1" applyAlignment="1">
      <alignment/>
    </xf>
    <xf numFmtId="2" fontId="2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2" fillId="24" borderId="0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3" fillId="24" borderId="20" xfId="0" applyFont="1" applyFill="1" applyBorder="1" applyAlignment="1">
      <alignment/>
    </xf>
    <xf numFmtId="0" fontId="3" fillId="24" borderId="21" xfId="0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49" fontId="1" fillId="24" borderId="12" xfId="0" applyNumberFormat="1" applyFont="1" applyFill="1" applyBorder="1" applyAlignment="1">
      <alignment horizontal="center" vertical="center"/>
    </xf>
    <xf numFmtId="49" fontId="0" fillId="24" borderId="12" xfId="0" applyNumberFormat="1" applyFont="1" applyFill="1" applyBorder="1" applyAlignment="1">
      <alignment horizontal="center" vertical="center"/>
    </xf>
    <xf numFmtId="49" fontId="0" fillId="24" borderId="12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/>
    </xf>
    <xf numFmtId="49" fontId="1" fillId="24" borderId="12" xfId="0" applyNumberFormat="1" applyFont="1" applyFill="1" applyBorder="1" applyAlignment="1">
      <alignment horizontal="center" vertical="center"/>
    </xf>
    <xf numFmtId="43" fontId="2" fillId="24" borderId="1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24" borderId="0" xfId="0" applyFont="1" applyFill="1" applyBorder="1" applyAlignment="1">
      <alignment/>
    </xf>
    <xf numFmtId="0" fontId="2" fillId="24" borderId="0" xfId="0" applyFont="1" applyFill="1" applyBorder="1" applyAlignment="1">
      <alignment vertical="center" wrapText="1"/>
    </xf>
    <xf numFmtId="0" fontId="2" fillId="24" borderId="22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0" xfId="0" applyAlignment="1">
      <alignment vertical="center"/>
    </xf>
    <xf numFmtId="0" fontId="6" fillId="24" borderId="12" xfId="0" applyFont="1" applyFill="1" applyBorder="1" applyAlignment="1">
      <alignment vertical="center" wrapText="1"/>
    </xf>
    <xf numFmtId="41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 wrapText="1"/>
    </xf>
    <xf numFmtId="49" fontId="3" fillId="24" borderId="0" xfId="0" applyNumberFormat="1" applyFont="1" applyFill="1" applyBorder="1" applyAlignment="1">
      <alignment/>
    </xf>
    <xf numFmtId="0" fontId="1" fillId="24" borderId="12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43" fontId="2" fillId="24" borderId="12" xfId="0" applyNumberFormat="1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41" fontId="2" fillId="24" borderId="13" xfId="0" applyNumberFormat="1" applyFont="1" applyFill="1" applyBorder="1" applyAlignment="1">
      <alignment horizontal="center" vertical="center"/>
    </xf>
    <xf numFmtId="49" fontId="2" fillId="24" borderId="19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left" vertical="center"/>
    </xf>
    <xf numFmtId="0" fontId="6" fillId="24" borderId="0" xfId="0" applyFont="1" applyFill="1" applyAlignment="1">
      <alignment/>
    </xf>
    <xf numFmtId="0" fontId="8" fillId="24" borderId="10" xfId="0" applyFont="1" applyFill="1" applyBorder="1" applyAlignment="1">
      <alignment horizontal="center"/>
    </xf>
    <xf numFmtId="0" fontId="8" fillId="24" borderId="13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15" fillId="24" borderId="0" xfId="0" applyFont="1" applyFill="1" applyAlignment="1">
      <alignment/>
    </xf>
    <xf numFmtId="49" fontId="0" fillId="0" borderId="0" xfId="0" applyNumberFormat="1" applyFont="1" applyAlignment="1">
      <alignment/>
    </xf>
    <xf numFmtId="49" fontId="0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1" fontId="3" fillId="0" borderId="13" xfId="0" applyNumberFormat="1" applyFont="1" applyBorder="1" applyAlignment="1">
      <alignment vertical="center"/>
    </xf>
    <xf numFmtId="43" fontId="3" fillId="24" borderId="12" xfId="0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>
      <alignment/>
    </xf>
    <xf numFmtId="41" fontId="3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2" fillId="24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41" fontId="2" fillId="0" borderId="12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41" fontId="2" fillId="24" borderId="13" xfId="0" applyNumberFormat="1" applyFont="1" applyFill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41" fontId="2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1" fontId="4" fillId="0" borderId="12" xfId="0" applyNumberFormat="1" applyFont="1" applyBorder="1" applyAlignment="1">
      <alignment vertical="center"/>
    </xf>
    <xf numFmtId="41" fontId="4" fillId="0" borderId="15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41" fontId="3" fillId="0" borderId="13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horizontal="center" vertical="center" wrapText="1"/>
    </xf>
    <xf numFmtId="43" fontId="3" fillId="24" borderId="13" xfId="0" applyNumberFormat="1" applyFont="1" applyFill="1" applyBorder="1" applyAlignment="1">
      <alignment horizontal="center" vertical="center"/>
    </xf>
    <xf numFmtId="2" fontId="3" fillId="24" borderId="12" xfId="0" applyNumberFormat="1" applyFont="1" applyFill="1" applyBorder="1" applyAlignment="1">
      <alignment horizontal="center" vertical="center"/>
    </xf>
    <xf numFmtId="49" fontId="16" fillId="24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1" fontId="2" fillId="0" borderId="12" xfId="0" applyNumberFormat="1" applyFont="1" applyFill="1" applyBorder="1" applyAlignment="1">
      <alignment vertical="center"/>
    </xf>
    <xf numFmtId="43" fontId="2" fillId="0" borderId="12" xfId="0" applyNumberFormat="1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/>
    </xf>
    <xf numFmtId="0" fontId="8" fillId="24" borderId="12" xfId="0" applyFont="1" applyFill="1" applyBorder="1" applyAlignment="1">
      <alignment vertical="center" wrapText="1"/>
    </xf>
    <xf numFmtId="0" fontId="8" fillId="24" borderId="12" xfId="0" applyFont="1" applyFill="1" applyBorder="1" applyAlignment="1">
      <alignment vertical="center"/>
    </xf>
    <xf numFmtId="0" fontId="6" fillId="24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0" fontId="8" fillId="24" borderId="12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24" borderId="0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 wrapText="1"/>
    </xf>
    <xf numFmtId="41" fontId="2" fillId="0" borderId="12" xfId="0" applyNumberFormat="1" applyFont="1" applyFill="1" applyBorder="1" applyAlignment="1">
      <alignment vertical="center"/>
    </xf>
    <xf numFmtId="43" fontId="2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41" fontId="14" fillId="0" borderId="12" xfId="0" applyNumberFormat="1" applyFont="1" applyFill="1" applyBorder="1" applyAlignment="1">
      <alignment horizontal="right" vertical="center"/>
    </xf>
    <xf numFmtId="41" fontId="3" fillId="0" borderId="12" xfId="0" applyNumberFormat="1" applyFont="1" applyFill="1" applyBorder="1" applyAlignment="1">
      <alignment vertical="center"/>
    </xf>
    <xf numFmtId="41" fontId="14" fillId="0" borderId="12" xfId="0" applyNumberFormat="1" applyFont="1" applyFill="1" applyBorder="1" applyAlignment="1">
      <alignment vertical="center"/>
    </xf>
    <xf numFmtId="41" fontId="10" fillId="0" borderId="1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41" fontId="14" fillId="0" borderId="0" xfId="0" applyNumberFormat="1" applyFont="1" applyFill="1" applyBorder="1" applyAlignment="1">
      <alignment horizontal="right" vertical="center"/>
    </xf>
    <xf numFmtId="41" fontId="14" fillId="0" borderId="0" xfId="0" applyNumberFormat="1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41" fontId="3" fillId="0" borderId="12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1" fontId="1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0" fillId="24" borderId="13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49" fontId="0" fillId="0" borderId="12" xfId="0" applyNumberFormat="1" applyFont="1" applyBorder="1" applyAlignment="1">
      <alignment horizontal="right" vertical="center"/>
    </xf>
    <xf numFmtId="49" fontId="0" fillId="0" borderId="12" xfId="0" applyNumberFormat="1" applyFont="1" applyBorder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6" fillId="0" borderId="12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14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49" fontId="6" fillId="0" borderId="2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1" fontId="3" fillId="0" borderId="12" xfId="0" applyNumberFormat="1" applyFont="1" applyBorder="1" applyAlignment="1">
      <alignment horizontal="right" vertical="center"/>
    </xf>
    <xf numFmtId="43" fontId="3" fillId="0" borderId="12" xfId="0" applyNumberFormat="1" applyFont="1" applyBorder="1" applyAlignment="1">
      <alignment horizontal="right" vertical="center"/>
    </xf>
    <xf numFmtId="41" fontId="2" fillId="0" borderId="12" xfId="0" applyNumberFormat="1" applyFont="1" applyBorder="1" applyAlignment="1">
      <alignment horizontal="left" vertical="center" wrapText="1"/>
    </xf>
    <xf numFmtId="9" fontId="3" fillId="24" borderId="0" xfId="54" applyFont="1" applyFill="1" applyBorder="1" applyAlignment="1">
      <alignment/>
    </xf>
    <xf numFmtId="0" fontId="0" fillId="24" borderId="12" xfId="0" applyFill="1" applyBorder="1" applyAlignment="1">
      <alignment horizontal="center" vertical="center" wrapText="1"/>
    </xf>
    <xf numFmtId="41" fontId="10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3" fontId="2" fillId="0" borderId="12" xfId="42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41" fontId="2" fillId="0" borderId="12" xfId="0" applyNumberFormat="1" applyFont="1" applyBorder="1" applyAlignment="1">
      <alignment/>
    </xf>
    <xf numFmtId="43" fontId="2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41" fontId="2" fillId="0" borderId="12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43" fontId="2" fillId="0" borderId="13" xfId="0" applyNumberFormat="1" applyFont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41" fontId="2" fillId="0" borderId="12" xfId="0" applyNumberFormat="1" applyFont="1" applyBorder="1" applyAlignment="1">
      <alignment/>
    </xf>
    <xf numFmtId="49" fontId="1" fillId="24" borderId="12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/>
    </xf>
    <xf numFmtId="41" fontId="2" fillId="0" borderId="12" xfId="0" applyNumberFormat="1" applyFont="1" applyBorder="1" applyAlignment="1">
      <alignment/>
    </xf>
    <xf numFmtId="0" fontId="12" fillId="0" borderId="12" xfId="0" applyFont="1" applyFill="1" applyBorder="1" applyAlignment="1">
      <alignment horizontal="center" vertical="center" wrapText="1"/>
    </xf>
    <xf numFmtId="43" fontId="3" fillId="0" borderId="12" xfId="0" applyNumberFormat="1" applyFont="1" applyFill="1" applyBorder="1" applyAlignment="1">
      <alignment horizontal="center" vertical="center"/>
    </xf>
    <xf numFmtId="41" fontId="10" fillId="0" borderId="12" xfId="0" applyNumberFormat="1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49" fontId="14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10" fillId="0" borderId="12" xfId="0" applyNumberFormat="1" applyFont="1" applyFill="1" applyBorder="1" applyAlignment="1">
      <alignment horizontal="center" vertical="center" wrapText="1"/>
    </xf>
    <xf numFmtId="43" fontId="2" fillId="25" borderId="12" xfId="0" applyNumberFormat="1" applyFont="1" applyFill="1" applyBorder="1" applyAlignment="1">
      <alignment horizontal="center" vertical="center"/>
    </xf>
    <xf numFmtId="0" fontId="9" fillId="25" borderId="12" xfId="0" applyFont="1" applyFill="1" applyBorder="1" applyAlignment="1">
      <alignment horizontal="center" vertical="center" wrapText="1"/>
    </xf>
    <xf numFmtId="0" fontId="12" fillId="25" borderId="12" xfId="0" applyFont="1" applyFill="1" applyBorder="1" applyAlignment="1">
      <alignment vertical="center" wrapText="1"/>
    </xf>
    <xf numFmtId="41" fontId="2" fillId="25" borderId="12" xfId="0" applyNumberFormat="1" applyFont="1" applyFill="1" applyBorder="1" applyAlignment="1">
      <alignment vertical="center"/>
    </xf>
    <xf numFmtId="178" fontId="2" fillId="25" borderId="12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4" fillId="25" borderId="12" xfId="0" applyFont="1" applyFill="1" applyBorder="1" applyAlignment="1">
      <alignment horizontal="center" vertical="center" wrapText="1"/>
    </xf>
    <xf numFmtId="41" fontId="2" fillId="24" borderId="14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49" fontId="2" fillId="0" borderId="28" xfId="0" applyNumberFormat="1" applyFont="1" applyBorder="1" applyAlignment="1">
      <alignment horizontal="center" vertical="center"/>
    </xf>
    <xf numFmtId="49" fontId="2" fillId="24" borderId="12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vertical="center" wrapText="1"/>
    </xf>
    <xf numFmtId="0" fontId="2" fillId="0" borderId="3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2" fillId="0" borderId="31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12" fillId="0" borderId="1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righ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G30"/>
  <sheetViews>
    <sheetView zoomScalePageLayoutView="0" workbookViewId="0" topLeftCell="A1">
      <pane xSplit="7" ySplit="3" topLeftCell="H10" activePane="bottomRight" state="frozen"/>
      <selection pane="topLeft" activeCell="B39" sqref="B39"/>
      <selection pane="topRight" activeCell="B39" sqref="B39"/>
      <selection pane="bottomLeft" activeCell="B39" sqref="B39"/>
      <selection pane="bottomRight" activeCell="D11" sqref="D11"/>
    </sheetView>
  </sheetViews>
  <sheetFormatPr defaultColWidth="9.00390625" defaultRowHeight="12.75"/>
  <cols>
    <col min="1" max="1" width="7.625" style="1" customWidth="1"/>
    <col min="2" max="2" width="10.125" style="1" customWidth="1"/>
    <col min="3" max="3" width="7.375" style="1" customWidth="1"/>
    <col min="4" max="4" width="31.25390625" style="1" customWidth="1"/>
    <col min="5" max="5" width="21.875" style="1" customWidth="1"/>
    <col min="6" max="6" width="17.75390625" style="1" customWidth="1"/>
    <col min="7" max="7" width="12.25390625" style="17" customWidth="1"/>
    <col min="8" max="16384" width="9.125" style="1" customWidth="1"/>
  </cols>
  <sheetData>
    <row r="1" spans="6:7" ht="39" customHeight="1">
      <c r="F1" s="359" t="s">
        <v>0</v>
      </c>
      <c r="G1" s="360"/>
    </row>
    <row r="2" spans="1:7" ht="85.5" customHeight="1">
      <c r="A2" s="358" t="s">
        <v>360</v>
      </c>
      <c r="B2" s="358"/>
      <c r="C2" s="358"/>
      <c r="D2" s="358"/>
      <c r="E2" s="358"/>
      <c r="F2" s="358"/>
      <c r="G2" s="358"/>
    </row>
    <row r="3" spans="1:7" ht="21.75" customHeight="1">
      <c r="A3" s="166" t="s">
        <v>1</v>
      </c>
      <c r="B3" s="166" t="s">
        <v>2</v>
      </c>
      <c r="C3" s="166" t="s">
        <v>3</v>
      </c>
      <c r="D3" s="166" t="s">
        <v>4</v>
      </c>
      <c r="E3" s="166" t="s">
        <v>5</v>
      </c>
      <c r="F3" s="166" t="s">
        <v>6</v>
      </c>
      <c r="G3" s="166" t="s">
        <v>7</v>
      </c>
    </row>
    <row r="4" spans="1:7" ht="21" customHeight="1">
      <c r="A4" s="20" t="s">
        <v>8</v>
      </c>
      <c r="B4" s="312"/>
      <c r="C4" s="166"/>
      <c r="D4" s="188" t="s">
        <v>9</v>
      </c>
      <c r="E4" s="313">
        <f>E5</f>
        <v>85787</v>
      </c>
      <c r="F4" s="313">
        <f>F5</f>
        <v>42894</v>
      </c>
      <c r="G4" s="314">
        <f>F4/E4%</f>
        <v>50.000582838891674</v>
      </c>
    </row>
    <row r="5" spans="1:7" ht="15">
      <c r="A5" s="5"/>
      <c r="B5" s="9" t="s">
        <v>316</v>
      </c>
      <c r="C5" s="5">
        <v>2110</v>
      </c>
      <c r="D5" s="4" t="s">
        <v>36</v>
      </c>
      <c r="E5" s="6">
        <v>85787</v>
      </c>
      <c r="F5" s="6">
        <v>42894</v>
      </c>
      <c r="G5" s="5"/>
    </row>
    <row r="6" spans="1:7" s="8" customFormat="1" ht="15.75">
      <c r="A6" s="20" t="s">
        <v>52</v>
      </c>
      <c r="B6" s="10"/>
      <c r="C6" s="15"/>
      <c r="D6" s="14" t="s">
        <v>65</v>
      </c>
      <c r="E6" s="13">
        <f>E7</f>
        <v>172</v>
      </c>
      <c r="F6" s="13">
        <f>F7</f>
        <v>86</v>
      </c>
      <c r="G6" s="18">
        <f>F6/E6%</f>
        <v>50</v>
      </c>
    </row>
    <row r="7" spans="1:7" ht="15">
      <c r="A7" s="5"/>
      <c r="B7" s="9" t="s">
        <v>317</v>
      </c>
      <c r="C7" s="5">
        <v>2110</v>
      </c>
      <c r="D7" s="4" t="s">
        <v>36</v>
      </c>
      <c r="E7" s="6">
        <v>172</v>
      </c>
      <c r="F7" s="6">
        <v>86</v>
      </c>
      <c r="G7" s="5"/>
    </row>
    <row r="8" spans="1:7" s="8" customFormat="1" ht="31.5">
      <c r="A8" s="20" t="s">
        <v>10</v>
      </c>
      <c r="B8" s="10"/>
      <c r="C8" s="15"/>
      <c r="D8" s="14" t="s">
        <v>12</v>
      </c>
      <c r="E8" s="13">
        <f>E9</f>
        <v>544899</v>
      </c>
      <c r="F8" s="13">
        <f>F9</f>
        <v>300428</v>
      </c>
      <c r="G8" s="18">
        <f>F8/E8%</f>
        <v>55.13462127843876</v>
      </c>
    </row>
    <row r="9" spans="1:7" ht="30">
      <c r="A9" s="9"/>
      <c r="B9" s="9" t="s">
        <v>11</v>
      </c>
      <c r="C9" s="5">
        <v>2110</v>
      </c>
      <c r="D9" s="4" t="s">
        <v>13</v>
      </c>
      <c r="E9" s="6">
        <v>544899</v>
      </c>
      <c r="F9" s="6">
        <v>300428</v>
      </c>
      <c r="G9" s="19"/>
    </row>
    <row r="10" spans="1:7" s="8" customFormat="1" ht="20.25" customHeight="1">
      <c r="A10" s="20" t="s">
        <v>14</v>
      </c>
      <c r="B10" s="20"/>
      <c r="C10" s="15"/>
      <c r="D10" s="12" t="s">
        <v>15</v>
      </c>
      <c r="E10" s="13">
        <f>E11+E12</f>
        <v>883156</v>
      </c>
      <c r="F10" s="13">
        <f>F11+F12</f>
        <v>414057</v>
      </c>
      <c r="G10" s="18">
        <f>F10/E10%</f>
        <v>46.88378950038272</v>
      </c>
    </row>
    <row r="11" spans="1:7" s="8" customFormat="1" ht="30">
      <c r="A11" s="9"/>
      <c r="B11" s="9" t="s">
        <v>119</v>
      </c>
      <c r="C11" s="5">
        <v>2110</v>
      </c>
      <c r="D11" s="4" t="s">
        <v>381</v>
      </c>
      <c r="E11" s="6">
        <v>416778</v>
      </c>
      <c r="F11" s="6">
        <v>172266</v>
      </c>
      <c r="G11" s="19"/>
    </row>
    <row r="12" spans="1:7" ht="22.5" customHeight="1">
      <c r="A12" s="9"/>
      <c r="B12" s="9" t="s">
        <v>16</v>
      </c>
      <c r="C12" s="5">
        <v>2110</v>
      </c>
      <c r="D12" s="315" t="s">
        <v>17</v>
      </c>
      <c r="E12" s="6">
        <v>466378</v>
      </c>
      <c r="F12" s="6">
        <v>241791</v>
      </c>
      <c r="G12" s="19"/>
    </row>
    <row r="13" spans="1:7" s="8" customFormat="1" ht="15.75">
      <c r="A13" s="20" t="s">
        <v>18</v>
      </c>
      <c r="B13" s="20"/>
      <c r="C13" s="15"/>
      <c r="D13" s="14" t="s">
        <v>19</v>
      </c>
      <c r="E13" s="13">
        <f>E14</f>
        <v>39000</v>
      </c>
      <c r="F13" s="13">
        <f>F14</f>
        <v>36567</v>
      </c>
      <c r="G13" s="18">
        <f>F13/E13%</f>
        <v>93.76153846153846</v>
      </c>
    </row>
    <row r="14" spans="1:7" ht="15">
      <c r="A14" s="9"/>
      <c r="B14" s="9" t="s">
        <v>20</v>
      </c>
      <c r="C14" s="5">
        <v>2110</v>
      </c>
      <c r="D14" s="7" t="s">
        <v>21</v>
      </c>
      <c r="E14" s="6">
        <v>39000</v>
      </c>
      <c r="F14" s="6">
        <v>36567</v>
      </c>
      <c r="G14" s="19"/>
    </row>
    <row r="15" spans="1:7" ht="48.75" customHeight="1">
      <c r="A15" s="20" t="s">
        <v>94</v>
      </c>
      <c r="B15" s="20"/>
      <c r="C15" s="15"/>
      <c r="D15" s="14" t="s">
        <v>95</v>
      </c>
      <c r="E15" s="13">
        <f>E16+E17</f>
        <v>14195</v>
      </c>
      <c r="F15" s="13">
        <f>F16+F17</f>
        <v>14195</v>
      </c>
      <c r="G15" s="18">
        <f>F15/E15%</f>
        <v>100.00000000000001</v>
      </c>
    </row>
    <row r="16" spans="1:7" ht="24.75" customHeight="1">
      <c r="A16" s="9"/>
      <c r="B16" s="9" t="s">
        <v>165</v>
      </c>
      <c r="C16" s="5">
        <v>2110</v>
      </c>
      <c r="D16" s="4" t="s">
        <v>166</v>
      </c>
      <c r="E16" s="6">
        <v>3000</v>
      </c>
      <c r="F16" s="6">
        <v>3000</v>
      </c>
      <c r="G16" s="19"/>
    </row>
    <row r="17" spans="1:7" ht="15">
      <c r="A17" s="5"/>
      <c r="B17" s="9" t="s">
        <v>113</v>
      </c>
      <c r="C17" s="5">
        <v>2110</v>
      </c>
      <c r="D17" s="4" t="s">
        <v>36</v>
      </c>
      <c r="E17" s="6">
        <v>11195</v>
      </c>
      <c r="F17" s="6">
        <v>11195</v>
      </c>
      <c r="G17" s="5"/>
    </row>
    <row r="18" spans="1:7" ht="15.75">
      <c r="A18" s="59">
        <v>755</v>
      </c>
      <c r="B18" s="58"/>
      <c r="C18" s="59"/>
      <c r="D18" s="61" t="s">
        <v>343</v>
      </c>
      <c r="E18" s="60">
        <f>E19</f>
        <v>154500</v>
      </c>
      <c r="F18" s="60">
        <f>F19</f>
        <v>154500</v>
      </c>
      <c r="G18" s="311">
        <f>F18/E18%</f>
        <v>100</v>
      </c>
    </row>
    <row r="19" spans="1:7" ht="15">
      <c r="A19" s="5"/>
      <c r="B19" s="9" t="s">
        <v>344</v>
      </c>
      <c r="C19" s="5">
        <v>2110</v>
      </c>
      <c r="D19" s="4" t="s">
        <v>345</v>
      </c>
      <c r="E19" s="6">
        <v>154500</v>
      </c>
      <c r="F19" s="6">
        <v>154500</v>
      </c>
      <c r="G19" s="5"/>
    </row>
    <row r="20" spans="1:7" ht="15.75">
      <c r="A20" s="59">
        <v>801</v>
      </c>
      <c r="B20" s="58"/>
      <c r="C20" s="59"/>
      <c r="D20" s="61" t="s">
        <v>34</v>
      </c>
      <c r="E20" s="60">
        <f>E21</f>
        <v>0</v>
      </c>
      <c r="F20" s="60">
        <f>F21</f>
        <v>3850</v>
      </c>
      <c r="G20" s="59"/>
    </row>
    <row r="21" spans="1:7" ht="16.5" customHeight="1">
      <c r="A21" s="5"/>
      <c r="B21" s="9" t="s">
        <v>79</v>
      </c>
      <c r="C21" s="5">
        <v>2110</v>
      </c>
      <c r="D21" s="4" t="s">
        <v>80</v>
      </c>
      <c r="E21" s="6"/>
      <c r="F21" s="6">
        <v>3850</v>
      </c>
      <c r="G21" s="5"/>
    </row>
    <row r="22" spans="1:7" s="8" customFormat="1" ht="18.75" customHeight="1">
      <c r="A22" s="20" t="s">
        <v>22</v>
      </c>
      <c r="B22" s="20"/>
      <c r="C22" s="15"/>
      <c r="D22" s="12" t="s">
        <v>23</v>
      </c>
      <c r="E22" s="13">
        <f>E23</f>
        <v>9134000</v>
      </c>
      <c r="F22" s="13">
        <f>F23</f>
        <v>3737666</v>
      </c>
      <c r="G22" s="18">
        <f>F22/E22%</f>
        <v>40.92036347711846</v>
      </c>
    </row>
    <row r="23" spans="1:7" ht="60">
      <c r="A23" s="9"/>
      <c r="B23" s="9" t="s">
        <v>24</v>
      </c>
      <c r="C23" s="5">
        <v>2110</v>
      </c>
      <c r="D23" s="4" t="s">
        <v>117</v>
      </c>
      <c r="E23" s="6">
        <v>9134000</v>
      </c>
      <c r="F23" s="6">
        <v>3737666</v>
      </c>
      <c r="G23" s="19"/>
    </row>
    <row r="24" spans="1:7" ht="30" customHeight="1">
      <c r="A24" s="58" t="s">
        <v>96</v>
      </c>
      <c r="B24" s="58"/>
      <c r="C24" s="59"/>
      <c r="D24" s="61" t="s">
        <v>97</v>
      </c>
      <c r="E24" s="60">
        <f>E25+E26</f>
        <v>774430</v>
      </c>
      <c r="F24" s="60">
        <f>F25+F26</f>
        <v>312595</v>
      </c>
      <c r="G24" s="67">
        <f>F24/E24%</f>
        <v>40.36452616763297</v>
      </c>
    </row>
    <row r="25" spans="1:7" s="42" customFormat="1" ht="30" customHeight="1">
      <c r="A25" s="44"/>
      <c r="B25" s="44" t="s">
        <v>108</v>
      </c>
      <c r="C25" s="176">
        <v>2160</v>
      </c>
      <c r="D25" s="174" t="s">
        <v>38</v>
      </c>
      <c r="E25" s="45">
        <v>764000</v>
      </c>
      <c r="F25" s="45">
        <v>312595</v>
      </c>
      <c r="G25" s="46"/>
    </row>
    <row r="26" spans="1:7" ht="49.5" customHeight="1">
      <c r="A26" s="9"/>
      <c r="B26" s="9" t="s">
        <v>320</v>
      </c>
      <c r="C26" s="5">
        <v>2110</v>
      </c>
      <c r="D26" s="4" t="s">
        <v>327</v>
      </c>
      <c r="E26" s="6">
        <v>10430</v>
      </c>
      <c r="F26" s="6"/>
      <c r="G26" s="19"/>
    </row>
    <row r="27" spans="1:7" ht="36.75" customHeight="1">
      <c r="A27" s="58" t="s">
        <v>25</v>
      </c>
      <c r="B27" s="58"/>
      <c r="C27" s="59"/>
      <c r="D27" s="61" t="s">
        <v>362</v>
      </c>
      <c r="E27" s="60">
        <f>E28</f>
        <v>33215</v>
      </c>
      <c r="F27" s="60">
        <f>F28</f>
        <v>33215</v>
      </c>
      <c r="G27" s="67">
        <f>F27/E27%</f>
        <v>100</v>
      </c>
    </row>
    <row r="28" spans="1:7" ht="19.5" customHeight="1">
      <c r="A28" s="9"/>
      <c r="B28" s="9" t="s">
        <v>356</v>
      </c>
      <c r="C28" s="5">
        <v>2110</v>
      </c>
      <c r="D28" s="4" t="s">
        <v>361</v>
      </c>
      <c r="E28" s="6">
        <v>33215</v>
      </c>
      <c r="F28" s="6">
        <v>33215</v>
      </c>
      <c r="G28" s="19"/>
    </row>
    <row r="29" spans="1:7" s="8" customFormat="1" ht="26.25" customHeight="1">
      <c r="A29" s="361" t="s">
        <v>29</v>
      </c>
      <c r="B29" s="362"/>
      <c r="C29" s="362"/>
      <c r="D29" s="362"/>
      <c r="E29" s="13">
        <f>E4+E6+E8+E10+E13+E15+E18+E20+E22+E24+E27</f>
        <v>11663354</v>
      </c>
      <c r="F29" s="13">
        <f>F4+F6+F8+F10+F13+F15+F18+F20+F22+F24+F27</f>
        <v>5050053</v>
      </c>
      <c r="G29" s="18">
        <f>F29/E29%</f>
        <v>43.29846286068313</v>
      </c>
    </row>
    <row r="30" spans="1:7" ht="15">
      <c r="A30" s="23"/>
      <c r="B30" s="23"/>
      <c r="C30" s="24"/>
      <c r="D30" s="25"/>
      <c r="E30" s="26"/>
      <c r="F30" s="26"/>
      <c r="G30" s="27"/>
    </row>
  </sheetData>
  <sheetProtection/>
  <mergeCells count="3">
    <mergeCell ref="A2:G2"/>
    <mergeCell ref="F1:G1"/>
    <mergeCell ref="A29:D29"/>
  </mergeCells>
  <printOptions/>
  <pageMargins left="0.75" right="0.75" top="1" bottom="1" header="0.5" footer="0.5"/>
  <pageSetup horizontalDpi="600" verticalDpi="600" orientation="portrait" paperSize="9" scale="81" r:id="rId1"/>
  <rowBreaks count="2" manualBreakCount="2">
    <brk id="29" max="6" man="1"/>
    <brk id="30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</sheetPr>
  <dimension ref="A1:M128"/>
  <sheetViews>
    <sheetView zoomScalePageLayoutView="0" workbookViewId="0" topLeftCell="A1">
      <pane xSplit="2" ySplit="3" topLeftCell="C12" activePane="bottomRight" state="frozen"/>
      <selection pane="topLeft" activeCell="B39" sqref="B39"/>
      <selection pane="topRight" activeCell="B39" sqref="B39"/>
      <selection pane="bottomLeft" activeCell="B39" sqref="B39"/>
      <selection pane="bottomRight" activeCell="K16" sqref="K16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10.75390625" style="168" bestFit="1" customWidth="1"/>
    <col min="4" max="4" width="44.00390625" style="1" bestFit="1" customWidth="1"/>
    <col min="5" max="5" width="22.25390625" style="1" bestFit="1" customWidth="1"/>
    <col min="6" max="6" width="19.00390625" style="1" bestFit="1" customWidth="1"/>
    <col min="7" max="7" width="15.625" style="17" customWidth="1"/>
    <col min="8" max="16384" width="9.125" style="1" customWidth="1"/>
  </cols>
  <sheetData>
    <row r="1" spans="6:7" ht="39" customHeight="1">
      <c r="F1" s="359" t="s">
        <v>218</v>
      </c>
      <c r="G1" s="359"/>
    </row>
    <row r="2" spans="1:8" ht="83.25" customHeight="1" thickBot="1">
      <c r="A2" s="384" t="s">
        <v>336</v>
      </c>
      <c r="B2" s="384"/>
      <c r="C2" s="384"/>
      <c r="D2" s="384"/>
      <c r="E2" s="384"/>
      <c r="F2" s="384"/>
      <c r="G2" s="384"/>
      <c r="H2" s="167"/>
    </row>
    <row r="3" spans="1:7" s="64" customFormat="1" ht="24.75" customHeight="1" thickBot="1">
      <c r="A3" s="127" t="s">
        <v>1</v>
      </c>
      <c r="B3" s="65" t="s">
        <v>2</v>
      </c>
      <c r="C3" s="189" t="s">
        <v>3</v>
      </c>
      <c r="D3" s="65" t="s">
        <v>4</v>
      </c>
      <c r="E3" s="65" t="s">
        <v>5</v>
      </c>
      <c r="F3" s="65" t="s">
        <v>6</v>
      </c>
      <c r="G3" s="66" t="s">
        <v>7</v>
      </c>
    </row>
    <row r="4" spans="1:7" s="276" customFormat="1" ht="15.75">
      <c r="A4" s="165" t="s">
        <v>8</v>
      </c>
      <c r="B4" s="165"/>
      <c r="C4" s="165"/>
      <c r="D4" s="237" t="s">
        <v>9</v>
      </c>
      <c r="E4" s="37">
        <f>E5</f>
        <v>85787</v>
      </c>
      <c r="F4" s="37">
        <f>F5</f>
        <v>42894</v>
      </c>
      <c r="G4" s="50">
        <f>F4/E4%</f>
        <v>50.000582838891674</v>
      </c>
    </row>
    <row r="5" spans="1:7" s="279" customFormat="1" ht="15.75">
      <c r="A5" s="277"/>
      <c r="B5" s="278" t="s">
        <v>316</v>
      </c>
      <c r="C5" s="278"/>
      <c r="D5" s="49" t="s">
        <v>36</v>
      </c>
      <c r="E5" s="6">
        <f>E6</f>
        <v>85787</v>
      </c>
      <c r="F5" s="6">
        <f>F6</f>
        <v>42894</v>
      </c>
      <c r="G5" s="16"/>
    </row>
    <row r="6" spans="1:7" s="141" customFormat="1" ht="69" customHeight="1">
      <c r="A6" s="226"/>
      <c r="B6" s="169"/>
      <c r="C6" s="169">
        <v>2110</v>
      </c>
      <c r="D6" s="29" t="s">
        <v>126</v>
      </c>
      <c r="E6" s="6">
        <v>85787</v>
      </c>
      <c r="F6" s="6">
        <v>42894</v>
      </c>
      <c r="G6" s="16"/>
    </row>
    <row r="7" spans="1:7" s="8" customFormat="1" ht="18.75" customHeight="1">
      <c r="A7" s="20" t="s">
        <v>30</v>
      </c>
      <c r="B7" s="20"/>
      <c r="C7" s="170"/>
      <c r="D7" s="14" t="s">
        <v>64</v>
      </c>
      <c r="E7" s="13">
        <f>E9</f>
        <v>51000</v>
      </c>
      <c r="F7" s="13">
        <f>F9</f>
        <v>21362</v>
      </c>
      <c r="G7" s="16">
        <f>F7/E7%</f>
        <v>41.88627450980392</v>
      </c>
    </row>
    <row r="8" spans="1:7" s="279" customFormat="1" ht="24" customHeight="1">
      <c r="A8" s="277"/>
      <c r="B8" s="278" t="s">
        <v>105</v>
      </c>
      <c r="C8" s="278"/>
      <c r="D8" s="49" t="s">
        <v>106</v>
      </c>
      <c r="E8" s="6">
        <f>E9</f>
        <v>51000</v>
      </c>
      <c r="F8" s="6">
        <f>F9</f>
        <v>21362</v>
      </c>
      <c r="G8" s="5"/>
    </row>
    <row r="9" spans="1:7" s="141" customFormat="1" ht="51">
      <c r="A9" s="226"/>
      <c r="B9" s="169"/>
      <c r="C9" s="169">
        <v>2460</v>
      </c>
      <c r="D9" s="29" t="s">
        <v>138</v>
      </c>
      <c r="E9" s="6">
        <v>51000</v>
      </c>
      <c r="F9" s="6">
        <v>21362</v>
      </c>
      <c r="G9" s="5"/>
    </row>
    <row r="10" spans="1:7" s="8" customFormat="1" ht="21" customHeight="1">
      <c r="A10" s="20" t="s">
        <v>52</v>
      </c>
      <c r="B10" s="20"/>
      <c r="C10" s="170"/>
      <c r="D10" s="14" t="s">
        <v>65</v>
      </c>
      <c r="E10" s="13">
        <f>E11+E15</f>
        <v>9511784</v>
      </c>
      <c r="F10" s="13">
        <f>F11+F15</f>
        <v>792494</v>
      </c>
      <c r="G10" s="18">
        <f>F10/E10%</f>
        <v>8.331707280148498</v>
      </c>
    </row>
    <row r="11" spans="1:7" s="279" customFormat="1" ht="21" customHeight="1">
      <c r="A11" s="278"/>
      <c r="B11" s="278" t="s">
        <v>53</v>
      </c>
      <c r="C11" s="278"/>
      <c r="D11" s="49" t="s">
        <v>66</v>
      </c>
      <c r="E11" s="6">
        <f>E12+E13+E14</f>
        <v>9511612</v>
      </c>
      <c r="F11" s="6">
        <f>F12+F13+F14</f>
        <v>792408</v>
      </c>
      <c r="G11" s="19"/>
    </row>
    <row r="12" spans="1:7" s="141" customFormat="1" ht="15">
      <c r="A12" s="169"/>
      <c r="B12" s="169"/>
      <c r="C12" s="171" t="s">
        <v>268</v>
      </c>
      <c r="D12" s="43" t="s">
        <v>133</v>
      </c>
      <c r="E12" s="6"/>
      <c r="F12" s="6">
        <v>15591</v>
      </c>
      <c r="G12" s="19"/>
    </row>
    <row r="13" spans="1:7" s="141" customFormat="1" ht="66.75" customHeight="1">
      <c r="A13" s="280"/>
      <c r="B13" s="280"/>
      <c r="C13" s="169" t="s">
        <v>244</v>
      </c>
      <c r="D13" s="29" t="s">
        <v>245</v>
      </c>
      <c r="E13" s="6">
        <v>3997000</v>
      </c>
      <c r="F13" s="301">
        <v>776817</v>
      </c>
      <c r="G13" s="302"/>
    </row>
    <row r="14" spans="1:7" s="141" customFormat="1" ht="51.75" customHeight="1">
      <c r="A14" s="280"/>
      <c r="B14" s="280"/>
      <c r="C14" s="169" t="s">
        <v>261</v>
      </c>
      <c r="D14" s="29" t="s">
        <v>262</v>
      </c>
      <c r="E14" s="6">
        <v>5514612</v>
      </c>
      <c r="F14" s="301"/>
      <c r="G14" s="302"/>
    </row>
    <row r="15" spans="1:7" s="279" customFormat="1" ht="21" customHeight="1">
      <c r="A15" s="278"/>
      <c r="B15" s="278" t="s">
        <v>317</v>
      </c>
      <c r="C15" s="278"/>
      <c r="D15" s="49" t="s">
        <v>36</v>
      </c>
      <c r="E15" s="6">
        <f>E16</f>
        <v>172</v>
      </c>
      <c r="F15" s="6">
        <f>F16</f>
        <v>86</v>
      </c>
      <c r="G15" s="19"/>
    </row>
    <row r="16" spans="1:7" s="283" customFormat="1" ht="51.75" customHeight="1">
      <c r="A16" s="281"/>
      <c r="B16" s="281"/>
      <c r="C16" s="282">
        <v>2110</v>
      </c>
      <c r="D16" s="274" t="s">
        <v>126</v>
      </c>
      <c r="E16" s="6">
        <v>172</v>
      </c>
      <c r="F16" s="301">
        <v>86</v>
      </c>
      <c r="G16" s="302"/>
    </row>
    <row r="17" spans="1:7" s="8" customFormat="1" ht="24.75" customHeight="1">
      <c r="A17" s="10" t="s">
        <v>10</v>
      </c>
      <c r="B17" s="10"/>
      <c r="C17" s="20"/>
      <c r="D17" s="14" t="s">
        <v>12</v>
      </c>
      <c r="E17" s="13">
        <f>E18</f>
        <v>10117366</v>
      </c>
      <c r="F17" s="13">
        <f>F18</f>
        <v>1352426</v>
      </c>
      <c r="G17" s="18">
        <f>F17/E17%</f>
        <v>13.36737249596387</v>
      </c>
    </row>
    <row r="18" spans="1:7" s="279" customFormat="1" ht="35.25" customHeight="1">
      <c r="A18" s="284"/>
      <c r="B18" s="278" t="s">
        <v>11</v>
      </c>
      <c r="C18" s="278"/>
      <c r="D18" s="49" t="s">
        <v>13</v>
      </c>
      <c r="E18" s="6">
        <f>E19+E20+E21+E22</f>
        <v>10117366</v>
      </c>
      <c r="F18" s="6">
        <f>F19+F20+F21+F22</f>
        <v>1352426</v>
      </c>
      <c r="G18" s="19"/>
    </row>
    <row r="19" spans="1:7" s="141" customFormat="1" ht="68.25" customHeight="1">
      <c r="A19" s="285"/>
      <c r="B19" s="169"/>
      <c r="C19" s="169">
        <v>2110</v>
      </c>
      <c r="D19" s="29" t="s">
        <v>126</v>
      </c>
      <c r="E19" s="6">
        <v>544899</v>
      </c>
      <c r="F19" s="6">
        <v>300428</v>
      </c>
      <c r="G19" s="19"/>
    </row>
    <row r="20" spans="1:7" s="141" customFormat="1" ht="47.25" customHeight="1">
      <c r="A20" s="285"/>
      <c r="B20" s="169"/>
      <c r="C20" s="169" t="s">
        <v>164</v>
      </c>
      <c r="D20" s="29" t="s">
        <v>188</v>
      </c>
      <c r="E20" s="6">
        <v>8654467</v>
      </c>
      <c r="F20" s="6">
        <v>10756</v>
      </c>
      <c r="G20" s="19"/>
    </row>
    <row r="21" spans="1:7" s="141" customFormat="1" ht="25.5">
      <c r="A21" s="285"/>
      <c r="B21" s="169"/>
      <c r="C21" s="171" t="s">
        <v>337</v>
      </c>
      <c r="D21" s="29" t="s">
        <v>133</v>
      </c>
      <c r="E21" s="6"/>
      <c r="F21" s="6">
        <v>43041</v>
      </c>
      <c r="G21" s="19"/>
    </row>
    <row r="22" spans="1:7" s="141" customFormat="1" ht="51">
      <c r="A22" s="285"/>
      <c r="B22" s="169"/>
      <c r="C22" s="171" t="s">
        <v>263</v>
      </c>
      <c r="D22" s="29" t="s">
        <v>264</v>
      </c>
      <c r="E22" s="6">
        <v>918000</v>
      </c>
      <c r="F22" s="6">
        <v>998201</v>
      </c>
      <c r="G22" s="19"/>
    </row>
    <row r="23" spans="1:7" s="8" customFormat="1" ht="21" customHeight="1">
      <c r="A23" s="20" t="s">
        <v>14</v>
      </c>
      <c r="B23" s="20"/>
      <c r="C23" s="20"/>
      <c r="D23" s="12" t="s">
        <v>15</v>
      </c>
      <c r="E23" s="13">
        <f>E24+E29</f>
        <v>3505656</v>
      </c>
      <c r="F23" s="13">
        <f>F24+F29</f>
        <v>1980093</v>
      </c>
      <c r="G23" s="18">
        <f>F23/E23%</f>
        <v>56.48280949414318</v>
      </c>
    </row>
    <row r="24" spans="1:7" s="287" customFormat="1" ht="33.75" customHeight="1">
      <c r="A24" s="286"/>
      <c r="B24" s="278" t="s">
        <v>119</v>
      </c>
      <c r="C24" s="286"/>
      <c r="D24" s="4" t="s">
        <v>381</v>
      </c>
      <c r="E24" s="6">
        <f>E25+E26+E27+E28</f>
        <v>3039278</v>
      </c>
      <c r="F24" s="6">
        <f>F25+F26+F27+F28</f>
        <v>1738126</v>
      </c>
      <c r="G24" s="18"/>
    </row>
    <row r="25" spans="1:7" s="243" customFormat="1" ht="68.25" customHeight="1">
      <c r="A25" s="282"/>
      <c r="B25" s="282"/>
      <c r="C25" s="282">
        <v>2110</v>
      </c>
      <c r="D25" s="274" t="s">
        <v>126</v>
      </c>
      <c r="E25" s="6">
        <v>416778</v>
      </c>
      <c r="F25" s="6">
        <v>172266</v>
      </c>
      <c r="G25" s="19"/>
    </row>
    <row r="26" spans="1:7" s="243" customFormat="1" ht="68.25" customHeight="1">
      <c r="A26" s="282"/>
      <c r="B26" s="282"/>
      <c r="C26" s="282" t="s">
        <v>186</v>
      </c>
      <c r="D26" s="274" t="s">
        <v>187</v>
      </c>
      <c r="E26" s="6">
        <v>322500</v>
      </c>
      <c r="F26" s="6">
        <v>322500</v>
      </c>
      <c r="G26" s="19"/>
    </row>
    <row r="27" spans="1:7" s="243" customFormat="1" ht="30.75" customHeight="1">
      <c r="A27" s="282"/>
      <c r="B27" s="282"/>
      <c r="C27" s="282" t="s">
        <v>265</v>
      </c>
      <c r="D27" s="308" t="s">
        <v>272</v>
      </c>
      <c r="E27" s="6">
        <v>2300000</v>
      </c>
      <c r="F27" s="6">
        <v>1240842</v>
      </c>
      <c r="G27" s="19"/>
    </row>
    <row r="28" spans="1:7" s="243" customFormat="1" ht="20.25" customHeight="1">
      <c r="A28" s="282"/>
      <c r="B28" s="282"/>
      <c r="C28" s="309" t="s">
        <v>338</v>
      </c>
      <c r="D28" s="274" t="s">
        <v>133</v>
      </c>
      <c r="E28" s="6"/>
      <c r="F28" s="6">
        <v>2518</v>
      </c>
      <c r="G28" s="19"/>
    </row>
    <row r="29" spans="1:7" s="279" customFormat="1" ht="18" customHeight="1">
      <c r="A29" s="278"/>
      <c r="B29" s="278" t="s">
        <v>16</v>
      </c>
      <c r="C29" s="278"/>
      <c r="D29" s="288" t="s">
        <v>17</v>
      </c>
      <c r="E29" s="6">
        <f>E30+E31</f>
        <v>466378</v>
      </c>
      <c r="F29" s="6">
        <f>F30+F31</f>
        <v>241967</v>
      </c>
      <c r="G29" s="19"/>
    </row>
    <row r="30" spans="1:7" s="141" customFormat="1" ht="68.25" customHeight="1">
      <c r="A30" s="169"/>
      <c r="B30" s="169"/>
      <c r="C30" s="169">
        <v>2110</v>
      </c>
      <c r="D30" s="29" t="s">
        <v>126</v>
      </c>
      <c r="E30" s="6">
        <v>466378</v>
      </c>
      <c r="F30" s="6">
        <v>241791</v>
      </c>
      <c r="G30" s="19"/>
    </row>
    <row r="31" spans="1:7" s="141" customFormat="1" ht="68.25" customHeight="1">
      <c r="A31" s="169"/>
      <c r="B31" s="169"/>
      <c r="C31" s="169" t="s">
        <v>263</v>
      </c>
      <c r="D31" s="29" t="s">
        <v>264</v>
      </c>
      <c r="E31" s="6"/>
      <c r="F31" s="6">
        <v>176</v>
      </c>
      <c r="G31" s="19"/>
    </row>
    <row r="32" spans="1:7" s="8" customFormat="1" ht="22.5" customHeight="1">
      <c r="A32" s="20" t="s">
        <v>18</v>
      </c>
      <c r="B32" s="20"/>
      <c r="C32" s="20"/>
      <c r="D32" s="14" t="s">
        <v>19</v>
      </c>
      <c r="E32" s="13">
        <f>E33+E36+E38+E40</f>
        <v>39000</v>
      </c>
      <c r="F32" s="13">
        <f>F33+F36+F38+F40</f>
        <v>296226</v>
      </c>
      <c r="G32" s="18">
        <f>F32/E32%</f>
        <v>759.5538461538462</v>
      </c>
    </row>
    <row r="33" spans="1:7" s="279" customFormat="1" ht="15">
      <c r="A33" s="278"/>
      <c r="B33" s="278" t="s">
        <v>55</v>
      </c>
      <c r="C33" s="278"/>
      <c r="D33" s="288" t="s">
        <v>67</v>
      </c>
      <c r="E33" s="6">
        <f>E34+E35</f>
        <v>0</v>
      </c>
      <c r="F33" s="6">
        <f>F34+F35</f>
        <v>257361</v>
      </c>
      <c r="G33" s="19"/>
    </row>
    <row r="34" spans="1:7" s="279" customFormat="1" ht="19.5" customHeight="1">
      <c r="A34" s="278"/>
      <c r="B34" s="278"/>
      <c r="C34" s="278" t="s">
        <v>339</v>
      </c>
      <c r="D34" s="29" t="s">
        <v>340</v>
      </c>
      <c r="E34" s="6"/>
      <c r="F34" s="6">
        <v>57410</v>
      </c>
      <c r="G34" s="19"/>
    </row>
    <row r="35" spans="1:7" s="141" customFormat="1" ht="25.5">
      <c r="A35" s="169"/>
      <c r="B35" s="169"/>
      <c r="C35" s="171" t="s">
        <v>341</v>
      </c>
      <c r="D35" s="48" t="s">
        <v>133</v>
      </c>
      <c r="E35" s="6"/>
      <c r="F35" s="6">
        <v>199951</v>
      </c>
      <c r="G35" s="19"/>
    </row>
    <row r="36" spans="1:7" s="141" customFormat="1" ht="15">
      <c r="A36" s="169"/>
      <c r="B36" s="169" t="s">
        <v>75</v>
      </c>
      <c r="C36" s="171"/>
      <c r="D36" s="48" t="s">
        <v>76</v>
      </c>
      <c r="E36" s="6">
        <f>E37</f>
        <v>0</v>
      </c>
      <c r="F36" s="6">
        <f>F37</f>
        <v>307</v>
      </c>
      <c r="G36" s="19"/>
    </row>
    <row r="37" spans="1:7" s="141" customFormat="1" ht="15">
      <c r="A37" s="169"/>
      <c r="B37" s="169"/>
      <c r="C37" s="171" t="s">
        <v>134</v>
      </c>
      <c r="D37" s="29" t="s">
        <v>133</v>
      </c>
      <c r="E37" s="6"/>
      <c r="F37" s="6">
        <v>307</v>
      </c>
      <c r="G37" s="19"/>
    </row>
    <row r="38" spans="1:7" s="279" customFormat="1" ht="21" customHeight="1">
      <c r="A38" s="278"/>
      <c r="B38" s="278" t="s">
        <v>20</v>
      </c>
      <c r="C38" s="278"/>
      <c r="D38" s="288" t="s">
        <v>21</v>
      </c>
      <c r="E38" s="6">
        <f>E39</f>
        <v>39000</v>
      </c>
      <c r="F38" s="6">
        <f>F39</f>
        <v>36567</v>
      </c>
      <c r="G38" s="19"/>
    </row>
    <row r="39" spans="1:7" s="141" customFormat="1" ht="66" customHeight="1">
      <c r="A39" s="169"/>
      <c r="B39" s="169"/>
      <c r="C39" s="169">
        <v>2110</v>
      </c>
      <c r="D39" s="29" t="s">
        <v>126</v>
      </c>
      <c r="E39" s="6">
        <v>39000</v>
      </c>
      <c r="F39" s="6">
        <v>36567</v>
      </c>
      <c r="G39" s="19"/>
    </row>
    <row r="40" spans="1:7" s="279" customFormat="1" ht="25.5" customHeight="1">
      <c r="A40" s="278"/>
      <c r="B40" s="278" t="s">
        <v>77</v>
      </c>
      <c r="C40" s="278"/>
      <c r="D40" s="49" t="s">
        <v>36</v>
      </c>
      <c r="E40" s="6">
        <f>E41</f>
        <v>0</v>
      </c>
      <c r="F40" s="6">
        <f>F41</f>
        <v>1991</v>
      </c>
      <c r="G40" s="19"/>
    </row>
    <row r="41" spans="1:7" s="141" customFormat="1" ht="21.75" customHeight="1">
      <c r="A41" s="169"/>
      <c r="B41" s="169"/>
      <c r="C41" s="169" t="s">
        <v>134</v>
      </c>
      <c r="D41" s="29" t="s">
        <v>133</v>
      </c>
      <c r="E41" s="6"/>
      <c r="F41" s="6">
        <v>1991</v>
      </c>
      <c r="G41" s="19"/>
    </row>
    <row r="42" spans="1:7" s="8" customFormat="1" ht="36" customHeight="1">
      <c r="A42" s="20" t="s">
        <v>94</v>
      </c>
      <c r="B42" s="20"/>
      <c r="C42" s="20"/>
      <c r="D42" s="14" t="s">
        <v>95</v>
      </c>
      <c r="E42" s="13">
        <f>E43+E45</f>
        <v>14195</v>
      </c>
      <c r="F42" s="13">
        <f>F43+F45</f>
        <v>14195</v>
      </c>
      <c r="G42" s="18">
        <f>F42/E42%</f>
        <v>100.00000000000001</v>
      </c>
    </row>
    <row r="43" spans="1:7" s="290" customFormat="1" ht="27.75" customHeight="1">
      <c r="A43" s="289"/>
      <c r="B43" s="289" t="s">
        <v>165</v>
      </c>
      <c r="C43" s="289"/>
      <c r="D43" s="275" t="s">
        <v>166</v>
      </c>
      <c r="E43" s="6">
        <f>E44</f>
        <v>3000</v>
      </c>
      <c r="F43" s="6">
        <f>F44</f>
        <v>3000</v>
      </c>
      <c r="G43" s="18"/>
    </row>
    <row r="44" spans="1:7" s="291" customFormat="1" ht="51">
      <c r="A44" s="169"/>
      <c r="B44" s="169"/>
      <c r="C44" s="169" t="s">
        <v>135</v>
      </c>
      <c r="D44" s="29" t="s">
        <v>126</v>
      </c>
      <c r="E44" s="6">
        <v>3000</v>
      </c>
      <c r="F44" s="6">
        <v>3000</v>
      </c>
      <c r="G44" s="19"/>
    </row>
    <row r="45" spans="1:7" s="290" customFormat="1" ht="27.75" customHeight="1">
      <c r="A45" s="289"/>
      <c r="B45" s="289" t="s">
        <v>113</v>
      </c>
      <c r="C45" s="289"/>
      <c r="D45" s="275" t="s">
        <v>36</v>
      </c>
      <c r="E45" s="6">
        <f>E46</f>
        <v>11195</v>
      </c>
      <c r="F45" s="6">
        <f>F46</f>
        <v>11195</v>
      </c>
      <c r="G45" s="18"/>
    </row>
    <row r="46" spans="1:7" s="291" customFormat="1" ht="51">
      <c r="A46" s="169"/>
      <c r="B46" s="169"/>
      <c r="C46" s="169" t="s">
        <v>135</v>
      </c>
      <c r="D46" s="29" t="s">
        <v>126</v>
      </c>
      <c r="E46" s="6">
        <v>11195</v>
      </c>
      <c r="F46" s="6">
        <v>11195</v>
      </c>
      <c r="G46" s="19"/>
    </row>
    <row r="47" spans="1:7" s="291" customFormat="1" ht="21" customHeight="1">
      <c r="A47" s="58" t="s">
        <v>342</v>
      </c>
      <c r="B47" s="58"/>
      <c r="C47" s="58"/>
      <c r="D47" s="61" t="s">
        <v>343</v>
      </c>
      <c r="E47" s="60">
        <f>E48</f>
        <v>154500</v>
      </c>
      <c r="F47" s="60">
        <f>F48</f>
        <v>154500</v>
      </c>
      <c r="G47" s="67">
        <f>F47/E47%</f>
        <v>100</v>
      </c>
    </row>
    <row r="48" spans="1:7" s="291" customFormat="1" ht="21" customHeight="1">
      <c r="A48" s="58"/>
      <c r="B48" s="44" t="s">
        <v>344</v>
      </c>
      <c r="C48" s="44"/>
      <c r="D48" s="174" t="s">
        <v>345</v>
      </c>
      <c r="E48" s="45">
        <f>E49</f>
        <v>154500</v>
      </c>
      <c r="F48" s="45">
        <f>F49</f>
        <v>154500</v>
      </c>
      <c r="G48" s="46"/>
    </row>
    <row r="49" spans="1:7" s="291" customFormat="1" ht="51">
      <c r="A49" s="169"/>
      <c r="B49" s="169"/>
      <c r="C49" s="169" t="s">
        <v>135</v>
      </c>
      <c r="D49" s="29" t="s">
        <v>126</v>
      </c>
      <c r="E49" s="6">
        <v>154500</v>
      </c>
      <c r="F49" s="6">
        <v>154500</v>
      </c>
      <c r="G49" s="18"/>
    </row>
    <row r="50" spans="1:7" s="8" customFormat="1" ht="78.75">
      <c r="A50" s="20" t="s">
        <v>46</v>
      </c>
      <c r="B50" s="20"/>
      <c r="C50" s="20"/>
      <c r="D50" s="14" t="s">
        <v>346</v>
      </c>
      <c r="E50" s="13">
        <f>E51+E57</f>
        <v>50259976</v>
      </c>
      <c r="F50" s="13">
        <f>F51+F57</f>
        <v>24929556</v>
      </c>
      <c r="G50" s="18">
        <f>F50/E50%</f>
        <v>49.601209519081344</v>
      </c>
    </row>
    <row r="51" spans="1:7" s="279" customFormat="1" ht="45" customHeight="1">
      <c r="A51" s="278"/>
      <c r="B51" s="278" t="s">
        <v>56</v>
      </c>
      <c r="C51" s="278"/>
      <c r="D51" s="49" t="s">
        <v>68</v>
      </c>
      <c r="E51" s="6">
        <f>E52+E53+E54+E55+E56</f>
        <v>5080000</v>
      </c>
      <c r="F51" s="6">
        <f>F52+F53+F54+F55+F56</f>
        <v>3467478</v>
      </c>
      <c r="G51" s="19"/>
    </row>
    <row r="52" spans="1:7" s="141" customFormat="1" ht="21.75" customHeight="1">
      <c r="A52" s="169"/>
      <c r="B52" s="169"/>
      <c r="C52" s="169" t="s">
        <v>127</v>
      </c>
      <c r="D52" s="29" t="s">
        <v>128</v>
      </c>
      <c r="E52" s="6">
        <v>3400000</v>
      </c>
      <c r="F52" s="6">
        <v>1899079</v>
      </c>
      <c r="G52" s="19"/>
    </row>
    <row r="53" spans="1:7" s="141" customFormat="1" ht="38.25">
      <c r="A53" s="169"/>
      <c r="B53" s="169"/>
      <c r="C53" s="169" t="s">
        <v>168</v>
      </c>
      <c r="D53" s="29" t="s">
        <v>169</v>
      </c>
      <c r="E53" s="6">
        <v>1150000</v>
      </c>
      <c r="F53" s="6">
        <v>1264821</v>
      </c>
      <c r="G53" s="19"/>
    </row>
    <row r="54" spans="1:7" s="141" customFormat="1" ht="25.5">
      <c r="A54" s="169"/>
      <c r="B54" s="169"/>
      <c r="C54" s="171" t="s">
        <v>266</v>
      </c>
      <c r="D54" s="29" t="s">
        <v>133</v>
      </c>
      <c r="E54" s="6"/>
      <c r="F54" s="6">
        <v>5996</v>
      </c>
      <c r="G54" s="19"/>
    </row>
    <row r="55" spans="1:7" s="141" customFormat="1" ht="26.25" customHeight="1">
      <c r="A55" s="169"/>
      <c r="B55" s="169"/>
      <c r="C55" s="169" t="s">
        <v>347</v>
      </c>
      <c r="D55" s="29" t="s">
        <v>348</v>
      </c>
      <c r="E55" s="6">
        <v>400000</v>
      </c>
      <c r="F55" s="6">
        <v>213554</v>
      </c>
      <c r="G55" s="19"/>
    </row>
    <row r="56" spans="1:7" s="141" customFormat="1" ht="20.25" customHeight="1">
      <c r="A56" s="169"/>
      <c r="B56" s="169"/>
      <c r="C56" s="169" t="s">
        <v>265</v>
      </c>
      <c r="D56" s="29" t="s">
        <v>272</v>
      </c>
      <c r="E56" s="6">
        <v>130000</v>
      </c>
      <c r="F56" s="6">
        <v>84028</v>
      </c>
      <c r="G56" s="19"/>
    </row>
    <row r="57" spans="1:7" s="279" customFormat="1" ht="41.25" customHeight="1">
      <c r="A57" s="278"/>
      <c r="B57" s="278" t="s">
        <v>69</v>
      </c>
      <c r="C57" s="278"/>
      <c r="D57" s="49" t="s">
        <v>124</v>
      </c>
      <c r="E57" s="6">
        <f>E58+E59</f>
        <v>45179976</v>
      </c>
      <c r="F57" s="6">
        <f>F58+F59</f>
        <v>21462078</v>
      </c>
      <c r="G57" s="19"/>
    </row>
    <row r="58" spans="1:7" s="141" customFormat="1" ht="26.25" customHeight="1">
      <c r="A58" s="169"/>
      <c r="B58" s="169"/>
      <c r="C58" s="169" t="s">
        <v>129</v>
      </c>
      <c r="D58" s="29" t="s">
        <v>131</v>
      </c>
      <c r="E58" s="6">
        <v>43279976</v>
      </c>
      <c r="F58" s="6">
        <v>19961115</v>
      </c>
      <c r="G58" s="19"/>
    </row>
    <row r="59" spans="1:9" s="141" customFormat="1" ht="23.25" customHeight="1">
      <c r="A59" s="169"/>
      <c r="B59" s="169"/>
      <c r="C59" s="169" t="s">
        <v>130</v>
      </c>
      <c r="D59" s="29" t="s">
        <v>132</v>
      </c>
      <c r="E59" s="6">
        <v>1900000</v>
      </c>
      <c r="F59" s="6">
        <v>1500963</v>
      </c>
      <c r="G59" s="19"/>
      <c r="H59" s="292"/>
      <c r="I59" s="292"/>
    </row>
    <row r="60" spans="1:9" s="8" customFormat="1" ht="22.5" customHeight="1">
      <c r="A60" s="81" t="s">
        <v>47</v>
      </c>
      <c r="B60" s="81"/>
      <c r="C60" s="81"/>
      <c r="D60" s="82" t="s">
        <v>48</v>
      </c>
      <c r="E60" s="83">
        <f>E61+E63</f>
        <v>26764979</v>
      </c>
      <c r="F60" s="83">
        <f>F61+F63</f>
        <v>15860740</v>
      </c>
      <c r="G60" s="103">
        <f>F60/E60%</f>
        <v>59.259302986936774</v>
      </c>
      <c r="H60" s="126"/>
      <c r="I60" s="63"/>
    </row>
    <row r="61" spans="1:7" s="279" customFormat="1" ht="28.5">
      <c r="A61" s="278"/>
      <c r="B61" s="278" t="s">
        <v>49</v>
      </c>
      <c r="C61" s="278"/>
      <c r="D61" s="49" t="s">
        <v>50</v>
      </c>
      <c r="E61" s="6">
        <f>E62</f>
        <v>21478190</v>
      </c>
      <c r="F61" s="6">
        <f>F62</f>
        <v>13217344</v>
      </c>
      <c r="G61" s="19"/>
    </row>
    <row r="62" spans="1:7" s="141" customFormat="1" ht="25.5" customHeight="1">
      <c r="A62" s="169"/>
      <c r="B62" s="169"/>
      <c r="C62" s="169" t="s">
        <v>170</v>
      </c>
      <c r="D62" s="29" t="s">
        <v>171</v>
      </c>
      <c r="E62" s="6">
        <v>21478190</v>
      </c>
      <c r="F62" s="6">
        <v>13217344</v>
      </c>
      <c r="G62" s="19"/>
    </row>
    <row r="63" spans="1:13" s="279" customFormat="1" ht="32.25" customHeight="1">
      <c r="A63" s="278"/>
      <c r="B63" s="278" t="s">
        <v>99</v>
      </c>
      <c r="C63" s="278"/>
      <c r="D63" s="49" t="s">
        <v>100</v>
      </c>
      <c r="E63" s="6">
        <f>E64</f>
        <v>5286789</v>
      </c>
      <c r="F63" s="6">
        <f>F64</f>
        <v>2643396</v>
      </c>
      <c r="G63" s="19"/>
      <c r="M63" s="279" t="s">
        <v>172</v>
      </c>
    </row>
    <row r="64" spans="1:7" s="141" customFormat="1" ht="32.25" customHeight="1">
      <c r="A64" s="169"/>
      <c r="B64" s="169"/>
      <c r="C64" s="169" t="s">
        <v>170</v>
      </c>
      <c r="D64" s="29" t="s">
        <v>171</v>
      </c>
      <c r="E64" s="6">
        <v>5286789</v>
      </c>
      <c r="F64" s="6">
        <v>2643396</v>
      </c>
      <c r="G64" s="19"/>
    </row>
    <row r="65" spans="1:8" s="8" customFormat="1" ht="30" customHeight="1">
      <c r="A65" s="20" t="s">
        <v>33</v>
      </c>
      <c r="B65" s="20"/>
      <c r="C65" s="20"/>
      <c r="D65" s="14" t="s">
        <v>34</v>
      </c>
      <c r="E65" s="83">
        <f>E66+E68+E71+E73</f>
        <v>4960</v>
      </c>
      <c r="F65" s="83">
        <f>F66+F68+F71+F73</f>
        <v>711813</v>
      </c>
      <c r="G65" s="18">
        <f>F65/E65%</f>
        <v>14351.068548387097</v>
      </c>
      <c r="H65" s="175"/>
    </row>
    <row r="66" spans="1:7" s="279" customFormat="1" ht="24.75" customHeight="1">
      <c r="A66" s="278"/>
      <c r="B66" s="278" t="s">
        <v>78</v>
      </c>
      <c r="C66" s="278"/>
      <c r="D66" s="49" t="s">
        <v>109</v>
      </c>
      <c r="E66" s="6">
        <f>E67</f>
        <v>0</v>
      </c>
      <c r="F66" s="6">
        <f>F67</f>
        <v>837</v>
      </c>
      <c r="G66" s="19"/>
    </row>
    <row r="67" spans="1:7" s="141" customFormat="1" ht="24.75" customHeight="1">
      <c r="A67" s="169"/>
      <c r="B67" s="169"/>
      <c r="C67" s="169" t="s">
        <v>114</v>
      </c>
      <c r="D67" s="29" t="s">
        <v>133</v>
      </c>
      <c r="E67" s="6"/>
      <c r="F67" s="6">
        <v>837</v>
      </c>
      <c r="G67" s="19"/>
    </row>
    <row r="68" spans="1:7" s="279" customFormat="1" ht="17.25" customHeight="1">
      <c r="A68" s="278"/>
      <c r="B68" s="278" t="s">
        <v>79</v>
      </c>
      <c r="C68" s="278"/>
      <c r="D68" s="49" t="s">
        <v>80</v>
      </c>
      <c r="E68" s="6">
        <f>E69+E70</f>
        <v>2480</v>
      </c>
      <c r="F68" s="6">
        <f>F69+F70</f>
        <v>6330</v>
      </c>
      <c r="G68" s="19"/>
    </row>
    <row r="69" spans="1:7" s="141" customFormat="1" ht="60" customHeight="1">
      <c r="A69" s="169"/>
      <c r="B69" s="169"/>
      <c r="C69" s="169" t="s">
        <v>135</v>
      </c>
      <c r="D69" s="29" t="s">
        <v>126</v>
      </c>
      <c r="E69" s="6"/>
      <c r="F69" s="6">
        <v>3850</v>
      </c>
      <c r="G69" s="19"/>
    </row>
    <row r="70" spans="1:7" s="141" customFormat="1" ht="25.5">
      <c r="A70" s="169"/>
      <c r="B70" s="169"/>
      <c r="C70" s="169" t="s">
        <v>349</v>
      </c>
      <c r="D70" s="29" t="s">
        <v>350</v>
      </c>
      <c r="E70" s="6">
        <v>2480</v>
      </c>
      <c r="F70" s="6">
        <v>2480</v>
      </c>
      <c r="G70" s="19"/>
    </row>
    <row r="71" spans="1:7" s="279" customFormat="1" ht="22.5" customHeight="1">
      <c r="A71" s="278"/>
      <c r="B71" s="278" t="s">
        <v>57</v>
      </c>
      <c r="C71" s="278"/>
      <c r="D71" s="49" t="s">
        <v>70</v>
      </c>
      <c r="E71" s="6">
        <f>E72</f>
        <v>0</v>
      </c>
      <c r="F71" s="6">
        <f>F72</f>
        <v>3813</v>
      </c>
      <c r="G71" s="19"/>
    </row>
    <row r="72" spans="1:7" s="141" customFormat="1" ht="15">
      <c r="A72" s="169"/>
      <c r="B72" s="169"/>
      <c r="C72" s="171" t="s">
        <v>173</v>
      </c>
      <c r="D72" s="29" t="s">
        <v>133</v>
      </c>
      <c r="E72" s="6"/>
      <c r="F72" s="6">
        <v>3813</v>
      </c>
      <c r="G72" s="19"/>
    </row>
    <row r="73" spans="1:7" s="279" customFormat="1" ht="23.25" customHeight="1">
      <c r="A73" s="278"/>
      <c r="B73" s="278" t="s">
        <v>58</v>
      </c>
      <c r="C73" s="278"/>
      <c r="D73" s="49" t="s">
        <v>71</v>
      </c>
      <c r="E73" s="6">
        <f>E74+E75+E76</f>
        <v>2480</v>
      </c>
      <c r="F73" s="6">
        <f>F74+F75+F76</f>
        <v>700833</v>
      </c>
      <c r="G73" s="19"/>
    </row>
    <row r="74" spans="1:7" s="279" customFormat="1" ht="23.25" customHeight="1">
      <c r="A74" s="278"/>
      <c r="B74" s="278"/>
      <c r="C74" s="278" t="s">
        <v>339</v>
      </c>
      <c r="D74" s="29" t="s">
        <v>340</v>
      </c>
      <c r="E74" s="6"/>
      <c r="F74" s="6">
        <v>7500</v>
      </c>
      <c r="G74" s="19"/>
    </row>
    <row r="75" spans="1:7" s="141" customFormat="1" ht="30" customHeight="1">
      <c r="A75" s="169"/>
      <c r="B75" s="169"/>
      <c r="C75" s="171" t="s">
        <v>351</v>
      </c>
      <c r="D75" s="29" t="s">
        <v>133</v>
      </c>
      <c r="E75" s="6"/>
      <c r="F75" s="6">
        <v>690853</v>
      </c>
      <c r="G75" s="19"/>
    </row>
    <row r="76" spans="1:7" s="141" customFormat="1" ht="25.5">
      <c r="A76" s="169"/>
      <c r="B76" s="169"/>
      <c r="C76" s="171" t="s">
        <v>349</v>
      </c>
      <c r="D76" s="29" t="s">
        <v>350</v>
      </c>
      <c r="E76" s="6">
        <v>2480</v>
      </c>
      <c r="F76" s="6">
        <v>2480</v>
      </c>
      <c r="G76" s="19"/>
    </row>
    <row r="77" spans="1:7" s="8" customFormat="1" ht="22.5" customHeight="1">
      <c r="A77" s="20" t="s">
        <v>22</v>
      </c>
      <c r="B77" s="20"/>
      <c r="C77" s="20"/>
      <c r="D77" s="12" t="s">
        <v>23</v>
      </c>
      <c r="E77" s="13">
        <f>E78</f>
        <v>9134000</v>
      </c>
      <c r="F77" s="13">
        <f>F78</f>
        <v>3737666</v>
      </c>
      <c r="G77" s="18">
        <f>F77/E77%</f>
        <v>40.92036347711846</v>
      </c>
    </row>
    <row r="78" spans="1:7" s="279" customFormat="1" ht="48" customHeight="1">
      <c r="A78" s="278"/>
      <c r="B78" s="278" t="s">
        <v>24</v>
      </c>
      <c r="C78" s="278"/>
      <c r="D78" s="49" t="s">
        <v>117</v>
      </c>
      <c r="E78" s="6">
        <f>E79</f>
        <v>9134000</v>
      </c>
      <c r="F78" s="6">
        <f>F79</f>
        <v>3737666</v>
      </c>
      <c r="G78" s="19"/>
    </row>
    <row r="79" spans="1:7" s="141" customFormat="1" ht="70.5" customHeight="1">
      <c r="A79" s="169"/>
      <c r="B79" s="169"/>
      <c r="C79" s="171" t="s">
        <v>135</v>
      </c>
      <c r="D79" s="29" t="s">
        <v>126</v>
      </c>
      <c r="E79" s="6">
        <v>9134000</v>
      </c>
      <c r="F79" s="6">
        <v>3737666</v>
      </c>
      <c r="G79" s="19"/>
    </row>
    <row r="80" spans="1:7" s="8" customFormat="1" ht="21" customHeight="1">
      <c r="A80" s="20" t="s">
        <v>96</v>
      </c>
      <c r="B80" s="20"/>
      <c r="C80" s="20"/>
      <c r="D80" s="12" t="s">
        <v>97</v>
      </c>
      <c r="E80" s="13">
        <f>E81+E85+E90+E92+E94</f>
        <v>2290039</v>
      </c>
      <c r="F80" s="13">
        <f>F81+F85+F90+F92+F94</f>
        <v>1142914</v>
      </c>
      <c r="G80" s="18">
        <f>F80/E80%</f>
        <v>49.90805833437771</v>
      </c>
    </row>
    <row r="81" spans="1:7" s="279" customFormat="1" ht="32.25" customHeight="1">
      <c r="A81" s="278"/>
      <c r="B81" s="278" t="s">
        <v>98</v>
      </c>
      <c r="C81" s="278"/>
      <c r="D81" s="49" t="s">
        <v>37</v>
      </c>
      <c r="E81" s="6">
        <f>E82+E83+E84</f>
        <v>401865</v>
      </c>
      <c r="F81" s="6">
        <f>F82+F83+F84</f>
        <v>195528</v>
      </c>
      <c r="G81" s="19"/>
    </row>
    <row r="82" spans="1:7" s="141" customFormat="1" ht="32.25" customHeight="1">
      <c r="A82" s="169"/>
      <c r="B82" s="169"/>
      <c r="C82" s="169" t="s">
        <v>267</v>
      </c>
      <c r="D82" s="29" t="s">
        <v>133</v>
      </c>
      <c r="E82" s="6"/>
      <c r="F82" s="6">
        <v>2879</v>
      </c>
      <c r="G82" s="19"/>
    </row>
    <row r="83" spans="1:7" s="141" customFormat="1" ht="59.25" customHeight="1">
      <c r="A83" s="169"/>
      <c r="B83" s="169"/>
      <c r="C83" s="171" t="s">
        <v>136</v>
      </c>
      <c r="D83" s="29" t="s">
        <v>137</v>
      </c>
      <c r="E83" s="6">
        <v>49032</v>
      </c>
      <c r="F83" s="6">
        <v>46124</v>
      </c>
      <c r="G83" s="19"/>
    </row>
    <row r="84" spans="1:7" s="141" customFormat="1" ht="59.25" customHeight="1">
      <c r="A84" s="169"/>
      <c r="B84" s="169"/>
      <c r="C84" s="171" t="s">
        <v>236</v>
      </c>
      <c r="D84" s="29" t="s">
        <v>237</v>
      </c>
      <c r="E84" s="6">
        <v>352833</v>
      </c>
      <c r="F84" s="6">
        <v>146525</v>
      </c>
      <c r="G84" s="19"/>
    </row>
    <row r="85" spans="1:7" s="279" customFormat="1" ht="21" customHeight="1">
      <c r="A85" s="278"/>
      <c r="B85" s="278" t="s">
        <v>108</v>
      </c>
      <c r="C85" s="278"/>
      <c r="D85" s="49" t="s">
        <v>38</v>
      </c>
      <c r="E85" s="6">
        <f>E86+E87+E88+E89</f>
        <v>1877744</v>
      </c>
      <c r="F85" s="6">
        <f>F86+F87+F88+F89</f>
        <v>943806</v>
      </c>
      <c r="G85" s="19"/>
    </row>
    <row r="86" spans="1:7" s="141" customFormat="1" ht="27" customHeight="1">
      <c r="A86" s="169"/>
      <c r="B86" s="169"/>
      <c r="C86" s="171" t="s">
        <v>352</v>
      </c>
      <c r="D86" s="29" t="s">
        <v>133</v>
      </c>
      <c r="E86" s="6"/>
      <c r="F86" s="6">
        <v>20146</v>
      </c>
      <c r="G86" s="19"/>
    </row>
    <row r="87" spans="1:7" s="141" customFormat="1" ht="76.5">
      <c r="A87" s="169"/>
      <c r="B87" s="169"/>
      <c r="C87" s="171" t="s">
        <v>353</v>
      </c>
      <c r="D87" s="29" t="s">
        <v>354</v>
      </c>
      <c r="E87" s="6">
        <v>764000</v>
      </c>
      <c r="F87" s="6">
        <v>312595</v>
      </c>
      <c r="G87" s="19"/>
    </row>
    <row r="88" spans="1:7" s="141" customFormat="1" ht="65.25" customHeight="1">
      <c r="A88" s="169"/>
      <c r="B88" s="169"/>
      <c r="C88" s="171" t="s">
        <v>136</v>
      </c>
      <c r="D88" s="29" t="s">
        <v>137</v>
      </c>
      <c r="E88" s="6">
        <v>722400</v>
      </c>
      <c r="F88" s="6">
        <v>430210</v>
      </c>
      <c r="G88" s="19"/>
    </row>
    <row r="89" spans="1:7" s="141" customFormat="1" ht="60" customHeight="1">
      <c r="A89" s="169"/>
      <c r="B89" s="169"/>
      <c r="C89" s="171" t="s">
        <v>236</v>
      </c>
      <c r="D89" s="29" t="s">
        <v>237</v>
      </c>
      <c r="E89" s="6">
        <v>391344</v>
      </c>
      <c r="F89" s="6">
        <v>180855</v>
      </c>
      <c r="G89" s="19"/>
    </row>
    <row r="90" spans="1:7" s="279" customFormat="1" ht="38.25" customHeight="1">
      <c r="A90" s="278"/>
      <c r="B90" s="278" t="s">
        <v>320</v>
      </c>
      <c r="C90" s="278"/>
      <c r="D90" s="49" t="s">
        <v>319</v>
      </c>
      <c r="E90" s="6">
        <f>E91</f>
        <v>10430</v>
      </c>
      <c r="F90" s="6">
        <f>F91</f>
        <v>0</v>
      </c>
      <c r="G90" s="19"/>
    </row>
    <row r="91" spans="1:7" s="141" customFormat="1" ht="70.5" customHeight="1">
      <c r="A91" s="169"/>
      <c r="B91" s="169"/>
      <c r="C91" s="171" t="s">
        <v>135</v>
      </c>
      <c r="D91" s="29" t="s">
        <v>126</v>
      </c>
      <c r="E91" s="6">
        <v>10430</v>
      </c>
      <c r="F91" s="6"/>
      <c r="G91" s="19"/>
    </row>
    <row r="92" spans="1:7" s="279" customFormat="1" ht="28.5" customHeight="1">
      <c r="A92" s="278"/>
      <c r="B92" s="278" t="s">
        <v>101</v>
      </c>
      <c r="C92" s="278"/>
      <c r="D92" s="49" t="s">
        <v>26</v>
      </c>
      <c r="E92" s="6">
        <f>E93</f>
        <v>0</v>
      </c>
      <c r="F92" s="6">
        <f>F93</f>
        <v>3130</v>
      </c>
      <c r="G92" s="19"/>
    </row>
    <row r="93" spans="1:7" s="141" customFormat="1" ht="21" customHeight="1">
      <c r="A93" s="293"/>
      <c r="B93" s="293"/>
      <c r="C93" s="172" t="s">
        <v>332</v>
      </c>
      <c r="D93" s="30" t="s">
        <v>133</v>
      </c>
      <c r="E93" s="21"/>
      <c r="F93" s="21">
        <v>3130</v>
      </c>
      <c r="G93" s="22"/>
    </row>
    <row r="94" spans="1:7" s="141" customFormat="1" ht="38.25">
      <c r="A94" s="293"/>
      <c r="B94" s="293" t="s">
        <v>122</v>
      </c>
      <c r="C94" s="172"/>
      <c r="D94" s="30" t="s">
        <v>355</v>
      </c>
      <c r="E94" s="21">
        <f>E95</f>
        <v>0</v>
      </c>
      <c r="F94" s="21">
        <f>F95</f>
        <v>450</v>
      </c>
      <c r="G94" s="22"/>
    </row>
    <row r="95" spans="1:7" s="141" customFormat="1" ht="21" customHeight="1">
      <c r="A95" s="293"/>
      <c r="B95" s="293"/>
      <c r="C95" s="172" t="s">
        <v>134</v>
      </c>
      <c r="D95" s="30" t="s">
        <v>133</v>
      </c>
      <c r="E95" s="21"/>
      <c r="F95" s="21">
        <v>450</v>
      </c>
      <c r="G95" s="22"/>
    </row>
    <row r="96" spans="1:7" s="42" customFormat="1" ht="31.5">
      <c r="A96" s="58" t="s">
        <v>25</v>
      </c>
      <c r="B96" s="44"/>
      <c r="C96" s="294"/>
      <c r="D96" s="61" t="s">
        <v>259</v>
      </c>
      <c r="E96" s="13">
        <f>E97+E99</f>
        <v>33215</v>
      </c>
      <c r="F96" s="13">
        <f>F97+F99</f>
        <v>33486</v>
      </c>
      <c r="G96" s="18">
        <f>F96/E96%</f>
        <v>100.8158964323348</v>
      </c>
    </row>
    <row r="97" spans="1:7" s="279" customFormat="1" ht="32.25" customHeight="1">
      <c r="A97" s="278"/>
      <c r="B97" s="278" t="s">
        <v>324</v>
      </c>
      <c r="C97" s="295"/>
      <c r="D97" s="49" t="s">
        <v>325</v>
      </c>
      <c r="E97" s="6">
        <f>E98</f>
        <v>0</v>
      </c>
      <c r="F97" s="6">
        <f>F98</f>
        <v>271</v>
      </c>
      <c r="G97" s="19"/>
    </row>
    <row r="98" spans="1:7" s="283" customFormat="1" ht="24.75" customHeight="1">
      <c r="A98" s="296"/>
      <c r="B98" s="282"/>
      <c r="C98" s="310" t="s">
        <v>134</v>
      </c>
      <c r="D98" s="297" t="s">
        <v>133</v>
      </c>
      <c r="E98" s="13"/>
      <c r="F98" s="6">
        <v>271</v>
      </c>
      <c r="G98" s="18"/>
    </row>
    <row r="99" spans="1:7" s="279" customFormat="1" ht="36.75" customHeight="1">
      <c r="A99" s="278"/>
      <c r="B99" s="278" t="s">
        <v>356</v>
      </c>
      <c r="C99" s="295"/>
      <c r="D99" s="49" t="s">
        <v>357</v>
      </c>
      <c r="E99" s="6">
        <f>E100</f>
        <v>33215</v>
      </c>
      <c r="F99" s="6">
        <f>F100</f>
        <v>33215</v>
      </c>
      <c r="G99" s="19"/>
    </row>
    <row r="100" spans="1:7" s="283" customFormat="1" ht="51">
      <c r="A100" s="296"/>
      <c r="B100" s="282"/>
      <c r="C100" s="310" t="s">
        <v>135</v>
      </c>
      <c r="D100" s="29" t="s">
        <v>126</v>
      </c>
      <c r="E100" s="13">
        <v>33215</v>
      </c>
      <c r="F100" s="6">
        <v>33215</v>
      </c>
      <c r="G100" s="18"/>
    </row>
    <row r="101" spans="1:7" s="8" customFormat="1" ht="24" customHeight="1">
      <c r="A101" s="20" t="s">
        <v>39</v>
      </c>
      <c r="B101" s="20"/>
      <c r="C101" s="20"/>
      <c r="D101" s="14" t="s">
        <v>40</v>
      </c>
      <c r="E101" s="13">
        <f>E102+E105+E107+E109</f>
        <v>0</v>
      </c>
      <c r="F101" s="13">
        <f>F102+F105+F107+F109</f>
        <v>101615</v>
      </c>
      <c r="G101" s="18" t="s">
        <v>270</v>
      </c>
    </row>
    <row r="102" spans="1:7" s="279" customFormat="1" ht="28.5" customHeight="1">
      <c r="A102" s="278"/>
      <c r="B102" s="278" t="s">
        <v>60</v>
      </c>
      <c r="C102" s="278"/>
      <c r="D102" s="49" t="s">
        <v>72</v>
      </c>
      <c r="E102" s="6">
        <f>E103+E104</f>
        <v>0</v>
      </c>
      <c r="F102" s="6">
        <f>F103+F104</f>
        <v>61210</v>
      </c>
      <c r="G102" s="19"/>
    </row>
    <row r="103" spans="1:7" s="279" customFormat="1" ht="28.5" customHeight="1">
      <c r="A103" s="278"/>
      <c r="B103" s="278"/>
      <c r="C103" s="278" t="s">
        <v>339</v>
      </c>
      <c r="D103" s="29" t="s">
        <v>340</v>
      </c>
      <c r="E103" s="6"/>
      <c r="F103" s="6">
        <v>330</v>
      </c>
      <c r="G103" s="19"/>
    </row>
    <row r="104" spans="1:7" s="141" customFormat="1" ht="27" customHeight="1">
      <c r="A104" s="169"/>
      <c r="B104" s="169"/>
      <c r="C104" s="171" t="s">
        <v>378</v>
      </c>
      <c r="D104" s="29" t="s">
        <v>133</v>
      </c>
      <c r="E104" s="6"/>
      <c r="F104" s="6">
        <v>60880</v>
      </c>
      <c r="G104" s="19"/>
    </row>
    <row r="105" spans="1:7" s="279" customFormat="1" ht="43.5" customHeight="1">
      <c r="A105" s="278"/>
      <c r="B105" s="278" t="s">
        <v>62</v>
      </c>
      <c r="C105" s="278"/>
      <c r="D105" s="49" t="s">
        <v>73</v>
      </c>
      <c r="E105" s="6">
        <f>E106</f>
        <v>0</v>
      </c>
      <c r="F105" s="6">
        <f>F106</f>
        <v>1431</v>
      </c>
      <c r="G105" s="19"/>
    </row>
    <row r="106" spans="1:7" s="141" customFormat="1" ht="15">
      <c r="A106" s="169"/>
      <c r="B106" s="169"/>
      <c r="C106" s="171" t="s">
        <v>358</v>
      </c>
      <c r="D106" s="29" t="s">
        <v>133</v>
      </c>
      <c r="E106" s="6"/>
      <c r="F106" s="6">
        <v>1431</v>
      </c>
      <c r="G106" s="19"/>
    </row>
    <row r="107" spans="1:7" s="279" customFormat="1" ht="23.25" customHeight="1">
      <c r="A107" s="298"/>
      <c r="B107" s="278" t="s">
        <v>83</v>
      </c>
      <c r="C107" s="295"/>
      <c r="D107" s="49" t="s">
        <v>246</v>
      </c>
      <c r="E107" s="6">
        <f>E108</f>
        <v>0</v>
      </c>
      <c r="F107" s="6">
        <f>F108</f>
        <v>10767</v>
      </c>
      <c r="G107" s="19"/>
    </row>
    <row r="108" spans="1:7" s="279" customFormat="1" ht="23.25" customHeight="1">
      <c r="A108" s="298"/>
      <c r="B108" s="278"/>
      <c r="C108" s="171" t="s">
        <v>359</v>
      </c>
      <c r="D108" s="29" t="s">
        <v>133</v>
      </c>
      <c r="E108" s="6"/>
      <c r="F108" s="6">
        <v>10767</v>
      </c>
      <c r="G108" s="19"/>
    </row>
    <row r="109" spans="1:7" s="279" customFormat="1" ht="22.5" customHeight="1">
      <c r="A109" s="298"/>
      <c r="B109" s="278" t="s">
        <v>102</v>
      </c>
      <c r="C109" s="278"/>
      <c r="D109" s="49" t="s">
        <v>107</v>
      </c>
      <c r="E109" s="6">
        <f>E110</f>
        <v>0</v>
      </c>
      <c r="F109" s="6">
        <f>F110</f>
        <v>28207</v>
      </c>
      <c r="G109" s="19"/>
    </row>
    <row r="110" spans="1:7" s="141" customFormat="1" ht="15">
      <c r="A110" s="169"/>
      <c r="B110" s="169"/>
      <c r="C110" s="171" t="s">
        <v>269</v>
      </c>
      <c r="D110" s="29" t="s">
        <v>133</v>
      </c>
      <c r="E110" s="6"/>
      <c r="F110" s="6">
        <v>28207</v>
      </c>
      <c r="G110" s="19"/>
    </row>
    <row r="111" spans="1:7" ht="31.5">
      <c r="A111" s="20" t="s">
        <v>196</v>
      </c>
      <c r="B111" s="20"/>
      <c r="C111" s="240"/>
      <c r="D111" s="14" t="s">
        <v>208</v>
      </c>
      <c r="E111" s="13">
        <f>E112+E116</f>
        <v>450000</v>
      </c>
      <c r="F111" s="13">
        <f>F112+F116</f>
        <v>426729</v>
      </c>
      <c r="G111" s="18">
        <f>F111/E111%</f>
        <v>94.82866666666666</v>
      </c>
    </row>
    <row r="112" spans="1:7" s="279" customFormat="1" ht="42.75">
      <c r="A112" s="278"/>
      <c r="B112" s="278" t="s">
        <v>197</v>
      </c>
      <c r="C112" s="295"/>
      <c r="D112" s="49" t="s">
        <v>326</v>
      </c>
      <c r="E112" s="6">
        <f>E113+E114+E115</f>
        <v>450000</v>
      </c>
      <c r="F112" s="6">
        <f>F113+F114+F115</f>
        <v>426404</v>
      </c>
      <c r="G112" s="18"/>
    </row>
    <row r="113" spans="1:7" s="141" customFormat="1" ht="36" customHeight="1">
      <c r="A113" s="169"/>
      <c r="B113" s="169"/>
      <c r="C113" s="171" t="s">
        <v>271</v>
      </c>
      <c r="D113" s="29" t="s">
        <v>273</v>
      </c>
      <c r="E113" s="6">
        <v>1000</v>
      </c>
      <c r="F113" s="6">
        <v>163</v>
      </c>
      <c r="G113" s="18"/>
    </row>
    <row r="114" spans="1:7" s="141" customFormat="1" ht="36" customHeight="1">
      <c r="A114" s="169"/>
      <c r="B114" s="169"/>
      <c r="C114" s="171" t="s">
        <v>265</v>
      </c>
      <c r="D114" s="29" t="s">
        <v>272</v>
      </c>
      <c r="E114" s="6">
        <v>449000</v>
      </c>
      <c r="F114" s="6">
        <v>422486</v>
      </c>
      <c r="G114" s="18"/>
    </row>
    <row r="115" spans="1:7" s="141" customFormat="1" ht="36" customHeight="1">
      <c r="A115" s="169"/>
      <c r="B115" s="169"/>
      <c r="C115" s="171" t="s">
        <v>114</v>
      </c>
      <c r="D115" s="29" t="s">
        <v>133</v>
      </c>
      <c r="E115" s="6"/>
      <c r="F115" s="6">
        <v>3755</v>
      </c>
      <c r="G115" s="18"/>
    </row>
    <row r="116" spans="1:7" s="279" customFormat="1" ht="25.5" customHeight="1">
      <c r="A116" s="278"/>
      <c r="B116" s="278" t="s">
        <v>213</v>
      </c>
      <c r="C116" s="278"/>
      <c r="D116" s="49" t="s">
        <v>36</v>
      </c>
      <c r="E116" s="6">
        <f>E117</f>
        <v>0</v>
      </c>
      <c r="F116" s="6">
        <f>F117</f>
        <v>325</v>
      </c>
      <c r="G116" s="19"/>
    </row>
    <row r="117" spans="1:7" s="141" customFormat="1" ht="51">
      <c r="A117" s="285"/>
      <c r="B117" s="169"/>
      <c r="C117" s="171" t="s">
        <v>263</v>
      </c>
      <c r="D117" s="29" t="s">
        <v>264</v>
      </c>
      <c r="E117" s="6"/>
      <c r="F117" s="6">
        <v>325</v>
      </c>
      <c r="G117" s="19"/>
    </row>
    <row r="118" spans="1:7" s="42" customFormat="1" ht="31.5">
      <c r="A118" s="58" t="s">
        <v>90</v>
      </c>
      <c r="B118" s="44"/>
      <c r="C118" s="294"/>
      <c r="D118" s="61" t="s">
        <v>147</v>
      </c>
      <c r="E118" s="13">
        <f>E119</f>
        <v>0</v>
      </c>
      <c r="F118" s="13">
        <f>F119</f>
        <v>3527</v>
      </c>
      <c r="G118" s="18" t="s">
        <v>270</v>
      </c>
    </row>
    <row r="119" spans="1:7" s="279" customFormat="1" ht="15.75">
      <c r="A119" s="278"/>
      <c r="B119" s="278" t="s">
        <v>110</v>
      </c>
      <c r="C119" s="295"/>
      <c r="D119" s="49" t="s">
        <v>111</v>
      </c>
      <c r="E119" s="6">
        <f>E120</f>
        <v>0</v>
      </c>
      <c r="F119" s="6">
        <f>F120</f>
        <v>3527</v>
      </c>
      <c r="G119" s="18"/>
    </row>
    <row r="120" spans="1:7" s="141" customFormat="1" ht="15.75">
      <c r="A120" s="169"/>
      <c r="B120" s="169"/>
      <c r="C120" s="171" t="s">
        <v>323</v>
      </c>
      <c r="D120" s="29" t="s">
        <v>133</v>
      </c>
      <c r="E120" s="6"/>
      <c r="F120" s="6">
        <v>3527</v>
      </c>
      <c r="G120" s="18"/>
    </row>
    <row r="121" spans="1:7" s="42" customFormat="1" ht="35.25" customHeight="1">
      <c r="A121" s="58" t="s">
        <v>91</v>
      </c>
      <c r="B121" s="58"/>
      <c r="C121" s="299"/>
      <c r="D121" s="61" t="s">
        <v>241</v>
      </c>
      <c r="E121" s="13">
        <f>E122+E125</f>
        <v>160000</v>
      </c>
      <c r="F121" s="13">
        <f>F122+F125</f>
        <v>102020</v>
      </c>
      <c r="G121" s="18">
        <f>F121/E121%</f>
        <v>63.7625</v>
      </c>
    </row>
    <row r="122" spans="1:7" s="279" customFormat="1" ht="24" customHeight="1">
      <c r="A122" s="286"/>
      <c r="B122" s="278" t="s">
        <v>144</v>
      </c>
      <c r="C122" s="300"/>
      <c r="D122" s="49" t="s">
        <v>145</v>
      </c>
      <c r="E122" s="6">
        <f>E123+E124</f>
        <v>160000</v>
      </c>
      <c r="F122" s="6">
        <f>F123+F124</f>
        <v>101598</v>
      </c>
      <c r="G122" s="18"/>
    </row>
    <row r="123" spans="1:7" s="141" customFormat="1" ht="63.75">
      <c r="A123" s="170"/>
      <c r="B123" s="169"/>
      <c r="C123" s="171" t="s">
        <v>274</v>
      </c>
      <c r="D123" s="29" t="s">
        <v>275</v>
      </c>
      <c r="E123" s="6">
        <v>160000</v>
      </c>
      <c r="F123" s="6">
        <v>58203</v>
      </c>
      <c r="G123" s="18"/>
    </row>
    <row r="124" spans="1:7" s="141" customFormat="1" ht="27" customHeight="1">
      <c r="A124" s="169"/>
      <c r="B124" s="169"/>
      <c r="C124" s="171" t="s">
        <v>358</v>
      </c>
      <c r="D124" s="29" t="s">
        <v>133</v>
      </c>
      <c r="E124" s="6"/>
      <c r="F124" s="6">
        <v>43395</v>
      </c>
      <c r="G124" s="18"/>
    </row>
    <row r="125" spans="1:7" s="141" customFormat="1" ht="27" customHeight="1">
      <c r="A125" s="169"/>
      <c r="B125" s="169" t="s">
        <v>112</v>
      </c>
      <c r="C125" s="171"/>
      <c r="D125" s="148" t="s">
        <v>243</v>
      </c>
      <c r="E125" s="6">
        <f>E126</f>
        <v>0</v>
      </c>
      <c r="F125" s="6">
        <f>F126</f>
        <v>422</v>
      </c>
      <c r="G125" s="18"/>
    </row>
    <row r="126" spans="1:7" s="141" customFormat="1" ht="27" customHeight="1">
      <c r="A126" s="169"/>
      <c r="B126" s="169"/>
      <c r="C126" s="171" t="s">
        <v>134</v>
      </c>
      <c r="D126" s="29" t="s">
        <v>133</v>
      </c>
      <c r="E126" s="6"/>
      <c r="F126" s="6">
        <v>422</v>
      </c>
      <c r="G126" s="18"/>
    </row>
    <row r="127" spans="1:7" s="8" customFormat="1" ht="26.25" customHeight="1" thickBot="1">
      <c r="A127" s="373" t="s">
        <v>29</v>
      </c>
      <c r="B127" s="374"/>
      <c r="C127" s="374"/>
      <c r="D127" s="375"/>
      <c r="E127" s="40">
        <f>E4+E7+E10+E17+E23+E32+E42+E47+E50+E60+E65+E77+E80+E96+E101+E111+E118+E121</f>
        <v>112576457</v>
      </c>
      <c r="F127" s="40">
        <f>F4+F7+F10+F17+F23+F32+F42+F47+F50+F60+F65+F77+F80+F96+F101+F111+F118+F121</f>
        <v>51704256</v>
      </c>
      <c r="G127" s="41">
        <f>F127/E127%</f>
        <v>45.92812509635118</v>
      </c>
    </row>
    <row r="128" spans="1:7" ht="15">
      <c r="A128" s="23"/>
      <c r="B128" s="23"/>
      <c r="C128" s="173"/>
      <c r="D128" s="25"/>
      <c r="E128" s="26"/>
      <c r="F128" s="26"/>
      <c r="G128" s="27"/>
    </row>
  </sheetData>
  <sheetProtection/>
  <mergeCells count="3">
    <mergeCell ref="F1:G1"/>
    <mergeCell ref="A2:G2"/>
    <mergeCell ref="A127:D127"/>
  </mergeCells>
  <printOptions/>
  <pageMargins left="0.75" right="0.75" top="1" bottom="1" header="0.5" footer="0.5"/>
  <pageSetup fitToHeight="6" horizontalDpi="600" verticalDpi="600" orientation="portrait" paperSize="9" scale="69" r:id="rId1"/>
  <headerFooter alignWithMargins="0">
    <oddFooter>&amp;CStrona &amp;P</oddFooter>
  </headerFooter>
  <rowBreaks count="1" manualBreakCount="1">
    <brk id="117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H30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6.75390625" style="1" customWidth="1"/>
    <col min="2" max="2" width="10.125" style="1" customWidth="1"/>
    <col min="3" max="3" width="11.875" style="1" customWidth="1"/>
    <col min="4" max="4" width="38.875" style="1" customWidth="1"/>
    <col min="5" max="5" width="19.00390625" style="1" bestFit="1" customWidth="1"/>
    <col min="6" max="6" width="17.75390625" style="1" customWidth="1"/>
    <col min="7" max="7" width="12.25390625" style="17" customWidth="1"/>
    <col min="8" max="16384" width="9.125" style="1" customWidth="1"/>
  </cols>
  <sheetData>
    <row r="1" spans="6:7" ht="23.25" customHeight="1">
      <c r="F1" s="385" t="s">
        <v>406</v>
      </c>
      <c r="G1" s="386"/>
    </row>
    <row r="2" spans="1:8" ht="71.25" customHeight="1">
      <c r="A2" s="358" t="s">
        <v>407</v>
      </c>
      <c r="B2" s="358"/>
      <c r="C2" s="358"/>
      <c r="D2" s="358"/>
      <c r="E2" s="358"/>
      <c r="F2" s="358"/>
      <c r="G2" s="358"/>
      <c r="H2" s="34"/>
    </row>
    <row r="3" spans="1:8" s="64" customFormat="1" ht="40.5" customHeight="1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57"/>
    </row>
    <row r="4" spans="1:7" ht="24" customHeight="1">
      <c r="A4" s="81" t="s">
        <v>18</v>
      </c>
      <c r="B4" s="81"/>
      <c r="C4" s="133"/>
      <c r="D4" s="232" t="s">
        <v>19</v>
      </c>
      <c r="E4" s="83">
        <f>E5+E9+E20+E24+E27</f>
        <v>19227641</v>
      </c>
      <c r="F4" s="83">
        <f>F5+F9+F20+F24+F27</f>
        <v>8904214</v>
      </c>
      <c r="G4" s="103">
        <f>F4/E4%</f>
        <v>46.30944586493996</v>
      </c>
    </row>
    <row r="5" spans="1:7" ht="22.5" customHeight="1">
      <c r="A5" s="72"/>
      <c r="B5" s="72" t="s">
        <v>75</v>
      </c>
      <c r="C5" s="132"/>
      <c r="D5" s="234" t="s">
        <v>76</v>
      </c>
      <c r="E5" s="74">
        <f>E6+E7+E8</f>
        <v>766700</v>
      </c>
      <c r="F5" s="74">
        <f>F6+F7+F8</f>
        <v>381170</v>
      </c>
      <c r="G5" s="180">
        <f>F5/E5%</f>
        <v>49.71566453632451</v>
      </c>
    </row>
    <row r="6" spans="1:7" ht="28.5">
      <c r="A6" s="72"/>
      <c r="B6" s="72"/>
      <c r="C6" s="132">
        <v>3030</v>
      </c>
      <c r="D6" s="148" t="s">
        <v>201</v>
      </c>
      <c r="E6" s="74">
        <v>687000</v>
      </c>
      <c r="F6" s="74">
        <v>334120</v>
      </c>
      <c r="G6" s="180"/>
    </row>
    <row r="7" spans="1:7" ht="23.25" customHeight="1">
      <c r="A7" s="72"/>
      <c r="B7" s="72"/>
      <c r="C7" s="132">
        <v>4170</v>
      </c>
      <c r="D7" s="148" t="s">
        <v>121</v>
      </c>
      <c r="E7" s="74">
        <v>2000</v>
      </c>
      <c r="F7" s="74"/>
      <c r="G7" s="180"/>
    </row>
    <row r="8" spans="1:7" ht="26.25" customHeight="1">
      <c r="A8" s="72"/>
      <c r="B8" s="72"/>
      <c r="C8" s="137" t="s">
        <v>310</v>
      </c>
      <c r="D8" s="234" t="s">
        <v>152</v>
      </c>
      <c r="E8" s="74">
        <v>77700</v>
      </c>
      <c r="F8" s="74">
        <v>47050</v>
      </c>
      <c r="G8" s="180"/>
    </row>
    <row r="9" spans="1:7" ht="20.25" customHeight="1">
      <c r="A9" s="72"/>
      <c r="B9" s="72" t="s">
        <v>55</v>
      </c>
      <c r="C9" s="132"/>
      <c r="D9" s="234" t="s">
        <v>67</v>
      </c>
      <c r="E9" s="74">
        <f>E10+E11+E12+E13+E14+E15+E16+E17+E18+E19</f>
        <v>15677985</v>
      </c>
      <c r="F9" s="74">
        <f>F10+F11+F12+F13+F14+F15+F16+F17+F18+F19</f>
        <v>7675453</v>
      </c>
      <c r="G9" s="180">
        <f>F9/E9%</f>
        <v>48.95688444656631</v>
      </c>
    </row>
    <row r="10" spans="1:7" ht="28.5">
      <c r="A10" s="72"/>
      <c r="B10" s="72"/>
      <c r="C10" s="132">
        <v>3020</v>
      </c>
      <c r="D10" s="148" t="s">
        <v>200</v>
      </c>
      <c r="E10" s="74">
        <v>17000</v>
      </c>
      <c r="F10" s="74">
        <v>1981</v>
      </c>
      <c r="G10" s="111"/>
    </row>
    <row r="11" spans="1:7" ht="18.75" customHeight="1">
      <c r="A11" s="72"/>
      <c r="B11" s="72"/>
      <c r="C11" s="132">
        <v>3030</v>
      </c>
      <c r="D11" s="148" t="s">
        <v>198</v>
      </c>
      <c r="E11" s="74">
        <v>1000</v>
      </c>
      <c r="F11" s="74">
        <v>60</v>
      </c>
      <c r="G11" s="111"/>
    </row>
    <row r="12" spans="1:7" ht="21" customHeight="1">
      <c r="A12" s="72"/>
      <c r="B12" s="72"/>
      <c r="C12" s="132">
        <v>3050</v>
      </c>
      <c r="D12" s="148" t="s">
        <v>202</v>
      </c>
      <c r="E12" s="74">
        <v>25176</v>
      </c>
      <c r="F12" s="74">
        <v>8267</v>
      </c>
      <c r="G12" s="111"/>
    </row>
    <row r="13" spans="1:7" ht="24" customHeight="1">
      <c r="A13" s="72"/>
      <c r="B13" s="72"/>
      <c r="C13" s="136" t="s">
        <v>159</v>
      </c>
      <c r="D13" s="148" t="s">
        <v>150</v>
      </c>
      <c r="E13" s="74">
        <v>8120567</v>
      </c>
      <c r="F13" s="74">
        <v>3591049</v>
      </c>
      <c r="G13" s="111"/>
    </row>
    <row r="14" spans="1:7" ht="25.5" customHeight="1">
      <c r="A14" s="72"/>
      <c r="B14" s="72"/>
      <c r="C14" s="136" t="s">
        <v>160</v>
      </c>
      <c r="D14" s="148" t="s">
        <v>161</v>
      </c>
      <c r="E14" s="74">
        <v>543560</v>
      </c>
      <c r="F14" s="74">
        <v>534365</v>
      </c>
      <c r="G14" s="111"/>
    </row>
    <row r="15" spans="1:7" ht="23.25" customHeight="1">
      <c r="A15" s="72"/>
      <c r="B15" s="72"/>
      <c r="C15" s="136" t="s">
        <v>194</v>
      </c>
      <c r="D15" s="148" t="s">
        <v>151</v>
      </c>
      <c r="E15" s="74">
        <v>1622786</v>
      </c>
      <c r="F15" s="74">
        <v>699126</v>
      </c>
      <c r="G15" s="111"/>
    </row>
    <row r="16" spans="1:7" ht="15.75">
      <c r="A16" s="72"/>
      <c r="B16" s="72"/>
      <c r="C16" s="132">
        <v>4170</v>
      </c>
      <c r="D16" s="148" t="s">
        <v>121</v>
      </c>
      <c r="E16" s="74">
        <v>20000</v>
      </c>
      <c r="F16" s="74"/>
      <c r="G16" s="111"/>
    </row>
    <row r="17" spans="1:7" ht="25.5">
      <c r="A17" s="72"/>
      <c r="B17" s="72"/>
      <c r="C17" s="137" t="s">
        <v>308</v>
      </c>
      <c r="D17" s="234" t="s">
        <v>152</v>
      </c>
      <c r="E17" s="74">
        <v>3022850</v>
      </c>
      <c r="F17" s="74">
        <v>1095263</v>
      </c>
      <c r="G17" s="111"/>
    </row>
    <row r="18" spans="1:7" ht="28.5">
      <c r="A18" s="72"/>
      <c r="B18" s="72"/>
      <c r="C18" s="137">
        <v>6050</v>
      </c>
      <c r="D18" s="148" t="s">
        <v>154</v>
      </c>
      <c r="E18" s="74">
        <v>2036546</v>
      </c>
      <c r="F18" s="74">
        <v>1708871</v>
      </c>
      <c r="G18" s="111"/>
    </row>
    <row r="19" spans="1:7" ht="25.5" customHeight="1">
      <c r="A19" s="72"/>
      <c r="B19" s="72"/>
      <c r="C19" s="132">
        <v>6060</v>
      </c>
      <c r="D19" s="148" t="s">
        <v>155</v>
      </c>
      <c r="E19" s="74">
        <v>268500</v>
      </c>
      <c r="F19" s="74">
        <v>36471</v>
      </c>
      <c r="G19" s="111"/>
    </row>
    <row r="20" spans="1:7" ht="18.75" customHeight="1">
      <c r="A20" s="72"/>
      <c r="B20" s="72" t="s">
        <v>20</v>
      </c>
      <c r="C20" s="132"/>
      <c r="D20" s="234" t="s">
        <v>21</v>
      </c>
      <c r="E20" s="74">
        <f>E21+E22+E23</f>
        <v>39000</v>
      </c>
      <c r="F20" s="74">
        <f>F21+F22+F23</f>
        <v>36567</v>
      </c>
      <c r="G20" s="116">
        <f>F20/E20%</f>
        <v>93.76153846153846</v>
      </c>
    </row>
    <row r="21" spans="1:7" ht="20.25" customHeight="1">
      <c r="A21" s="72"/>
      <c r="B21" s="72"/>
      <c r="C21" s="136" t="s">
        <v>194</v>
      </c>
      <c r="D21" s="148" t="s">
        <v>151</v>
      </c>
      <c r="E21" s="74">
        <v>3850</v>
      </c>
      <c r="F21" s="74">
        <v>3452</v>
      </c>
      <c r="G21" s="111"/>
    </row>
    <row r="22" spans="1:7" ht="24.75" customHeight="1">
      <c r="A22" s="72"/>
      <c r="B22" s="72"/>
      <c r="C22" s="132">
        <v>4170</v>
      </c>
      <c r="D22" s="148" t="s">
        <v>121</v>
      </c>
      <c r="E22" s="74">
        <v>23000</v>
      </c>
      <c r="F22" s="74">
        <v>23000</v>
      </c>
      <c r="G22" s="111"/>
    </row>
    <row r="23" spans="1:7" ht="15.75">
      <c r="A23" s="72"/>
      <c r="B23" s="72"/>
      <c r="C23" s="137" t="s">
        <v>193</v>
      </c>
      <c r="D23" s="234" t="s">
        <v>152</v>
      </c>
      <c r="E23" s="74">
        <v>12150</v>
      </c>
      <c r="F23" s="74">
        <v>10115</v>
      </c>
      <c r="G23" s="111"/>
    </row>
    <row r="24" spans="1:7" ht="22.5" customHeight="1">
      <c r="A24" s="72"/>
      <c r="B24" s="72" t="s">
        <v>175</v>
      </c>
      <c r="C24" s="137"/>
      <c r="D24" s="148" t="s">
        <v>176</v>
      </c>
      <c r="E24" s="74">
        <f>E25+E26</f>
        <v>448000</v>
      </c>
      <c r="F24" s="74">
        <f>F25+F26</f>
        <v>86822</v>
      </c>
      <c r="G24" s="180">
        <f>F24/E24%</f>
        <v>19.379910714285714</v>
      </c>
    </row>
    <row r="25" spans="1:7" ht="24" customHeight="1">
      <c r="A25" s="72"/>
      <c r="B25" s="72"/>
      <c r="C25" s="137">
        <v>4170</v>
      </c>
      <c r="D25" s="148" t="s">
        <v>121</v>
      </c>
      <c r="E25" s="74">
        <v>25000</v>
      </c>
      <c r="F25" s="74"/>
      <c r="G25" s="111"/>
    </row>
    <row r="26" spans="1:7" ht="27" customHeight="1">
      <c r="A26" s="72"/>
      <c r="B26" s="72"/>
      <c r="C26" s="137" t="s">
        <v>393</v>
      </c>
      <c r="D26" s="234" t="s">
        <v>152</v>
      </c>
      <c r="E26" s="74">
        <v>423000</v>
      </c>
      <c r="F26" s="74">
        <v>86822</v>
      </c>
      <c r="G26" s="111"/>
    </row>
    <row r="27" spans="1:7" ht="18.75" customHeight="1">
      <c r="A27" s="72"/>
      <c r="B27" s="72" t="s">
        <v>77</v>
      </c>
      <c r="C27" s="132"/>
      <c r="D27" s="234" t="s">
        <v>36</v>
      </c>
      <c r="E27" s="74">
        <f>E28+E29</f>
        <v>2295956</v>
      </c>
      <c r="F27" s="74">
        <f>F28+F29</f>
        <v>724202</v>
      </c>
      <c r="G27" s="180">
        <f>F27/E27%</f>
        <v>31.542503427766036</v>
      </c>
    </row>
    <row r="28" spans="1:7" ht="21" customHeight="1">
      <c r="A28" s="72"/>
      <c r="B28" s="72"/>
      <c r="C28" s="132">
        <v>4170</v>
      </c>
      <c r="D28" s="148" t="s">
        <v>121</v>
      </c>
      <c r="E28" s="74">
        <v>13600</v>
      </c>
      <c r="F28" s="74">
        <v>1200</v>
      </c>
      <c r="G28" s="180"/>
    </row>
    <row r="29" spans="1:7" ht="25.5" customHeight="1">
      <c r="A29" s="72"/>
      <c r="B29" s="72"/>
      <c r="C29" s="137" t="s">
        <v>309</v>
      </c>
      <c r="D29" s="234" t="s">
        <v>152</v>
      </c>
      <c r="E29" s="74">
        <v>2282356</v>
      </c>
      <c r="F29" s="74">
        <v>723002</v>
      </c>
      <c r="G29" s="180"/>
    </row>
    <row r="30" spans="1:7" ht="15.75">
      <c r="A30" s="387" t="s">
        <v>29</v>
      </c>
      <c r="B30" s="352"/>
      <c r="C30" s="352"/>
      <c r="D30" s="353"/>
      <c r="E30" s="323">
        <f>E4</f>
        <v>19227641</v>
      </c>
      <c r="F30" s="323">
        <f>F4</f>
        <v>8904214</v>
      </c>
      <c r="G30" s="180">
        <f>F30/E30%</f>
        <v>46.30944586493996</v>
      </c>
    </row>
  </sheetData>
  <sheetProtection/>
  <mergeCells count="3">
    <mergeCell ref="F1:G1"/>
    <mergeCell ref="A2:G2"/>
    <mergeCell ref="A30:D30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I93"/>
  <sheetViews>
    <sheetView zoomScalePageLayoutView="0" workbookViewId="0" topLeftCell="A85">
      <selection activeCell="J57" sqref="J57"/>
    </sheetView>
  </sheetViews>
  <sheetFormatPr defaultColWidth="9.00390625" defaultRowHeight="12.75"/>
  <cols>
    <col min="1" max="1" width="7.875" style="1" customWidth="1"/>
    <col min="2" max="2" width="11.625" style="64" customWidth="1"/>
    <col min="3" max="3" width="12.375" style="141" bestFit="1" customWidth="1"/>
    <col min="4" max="4" width="30.625" style="1" customWidth="1"/>
    <col min="5" max="5" width="20.625" style="1" customWidth="1"/>
    <col min="6" max="6" width="18.375" style="1" customWidth="1"/>
    <col min="7" max="7" width="12.25390625" style="17" customWidth="1"/>
    <col min="8" max="16384" width="9.125" style="1" customWidth="1"/>
  </cols>
  <sheetData>
    <row r="1" spans="5:9" ht="39" customHeight="1">
      <c r="E1" s="64"/>
      <c r="F1" s="385" t="s">
        <v>408</v>
      </c>
      <c r="G1" s="386"/>
      <c r="H1" s="62"/>
      <c r="I1" s="62"/>
    </row>
    <row r="2" spans="1:9" ht="100.5" customHeight="1" thickBot="1">
      <c r="A2" s="358" t="s">
        <v>409</v>
      </c>
      <c r="B2" s="358"/>
      <c r="C2" s="358"/>
      <c r="D2" s="358"/>
      <c r="E2" s="358"/>
      <c r="F2" s="358"/>
      <c r="G2" s="358"/>
      <c r="H2" s="62"/>
      <c r="I2" s="62"/>
    </row>
    <row r="3" spans="1:9" ht="28.5" customHeight="1" thickBot="1">
      <c r="A3" s="127" t="s">
        <v>1</v>
      </c>
      <c r="B3" s="65" t="s">
        <v>2</v>
      </c>
      <c r="C3" s="186" t="s">
        <v>3</v>
      </c>
      <c r="D3" s="66" t="s">
        <v>4</v>
      </c>
      <c r="E3" s="153" t="s">
        <v>5</v>
      </c>
      <c r="F3" s="65" t="s">
        <v>6</v>
      </c>
      <c r="G3" s="66" t="s">
        <v>7</v>
      </c>
      <c r="H3" s="62"/>
      <c r="I3" s="62"/>
    </row>
    <row r="4" spans="1:7" ht="15.75">
      <c r="A4" s="81" t="s">
        <v>33</v>
      </c>
      <c r="B4" s="81"/>
      <c r="C4" s="133"/>
      <c r="D4" s="232" t="s">
        <v>34</v>
      </c>
      <c r="E4" s="83">
        <f>E5+E12+E20+E27+E35+E42+E44+E50</f>
        <v>14220741</v>
      </c>
      <c r="F4" s="83">
        <f>F5+F12+F20+F27+F35+F42+F44+F50</f>
        <v>6843935</v>
      </c>
      <c r="G4" s="103">
        <f>F4/E4%</f>
        <v>48.12643026126416</v>
      </c>
    </row>
    <row r="5" spans="1:7" s="190" customFormat="1" ht="15.75">
      <c r="A5" s="114"/>
      <c r="B5" s="114" t="s">
        <v>78</v>
      </c>
      <c r="C5" s="238"/>
      <c r="D5" s="113" t="s">
        <v>109</v>
      </c>
      <c r="E5" s="115">
        <f>E6+E7+E8+E9+E10+E11</f>
        <v>4786679</v>
      </c>
      <c r="F5" s="115">
        <f>F6+F7+F8+F9+F10+F11</f>
        <v>2333096</v>
      </c>
      <c r="G5" s="180">
        <f>F5/E5%</f>
        <v>48.7414343013183</v>
      </c>
    </row>
    <row r="6" spans="1:7" ht="42.75">
      <c r="A6" s="114"/>
      <c r="B6" s="114"/>
      <c r="C6" s="238">
        <v>2540</v>
      </c>
      <c r="D6" s="113" t="s">
        <v>153</v>
      </c>
      <c r="E6" s="115">
        <v>2809435</v>
      </c>
      <c r="F6" s="115">
        <v>1383060</v>
      </c>
      <c r="G6" s="116"/>
    </row>
    <row r="7" spans="1:7" ht="28.5">
      <c r="A7" s="114"/>
      <c r="B7" s="114"/>
      <c r="C7" s="238">
        <v>3020</v>
      </c>
      <c r="D7" s="113" t="s">
        <v>200</v>
      </c>
      <c r="E7" s="115">
        <v>56060</v>
      </c>
      <c r="F7" s="115">
        <v>26240</v>
      </c>
      <c r="G7" s="116"/>
    </row>
    <row r="8" spans="1:7" ht="28.5">
      <c r="A8" s="114"/>
      <c r="B8" s="114"/>
      <c r="C8" s="238">
        <v>4010</v>
      </c>
      <c r="D8" s="113" t="s">
        <v>150</v>
      </c>
      <c r="E8" s="115">
        <v>1326459</v>
      </c>
      <c r="F8" s="115">
        <v>599675</v>
      </c>
      <c r="G8" s="116"/>
    </row>
    <row r="9" spans="1:7" ht="28.5">
      <c r="A9" s="114"/>
      <c r="B9" s="114"/>
      <c r="C9" s="238">
        <v>4040</v>
      </c>
      <c r="D9" s="113" t="s">
        <v>161</v>
      </c>
      <c r="E9" s="115">
        <v>97914</v>
      </c>
      <c r="F9" s="115">
        <v>96409</v>
      </c>
      <c r="G9" s="116"/>
    </row>
    <row r="10" spans="1:7" ht="15">
      <c r="A10" s="114"/>
      <c r="B10" s="114"/>
      <c r="C10" s="239" t="s">
        <v>194</v>
      </c>
      <c r="D10" s="113" t="s">
        <v>151</v>
      </c>
      <c r="E10" s="115">
        <v>276671</v>
      </c>
      <c r="F10" s="115">
        <v>122271</v>
      </c>
      <c r="G10" s="116"/>
    </row>
    <row r="11" spans="1:7" ht="15">
      <c r="A11" s="114"/>
      <c r="B11" s="114"/>
      <c r="C11" s="239" t="s">
        <v>177</v>
      </c>
      <c r="D11" s="113" t="s">
        <v>152</v>
      </c>
      <c r="E11" s="115">
        <v>220140</v>
      </c>
      <c r="F11" s="115">
        <v>105441</v>
      </c>
      <c r="G11" s="116"/>
    </row>
    <row r="12" spans="1:7" s="190" customFormat="1" ht="15.75">
      <c r="A12" s="114"/>
      <c r="B12" s="114" t="s">
        <v>79</v>
      </c>
      <c r="C12" s="238"/>
      <c r="D12" s="113" t="s">
        <v>80</v>
      </c>
      <c r="E12" s="115">
        <f>E13+E14+E15+E16+E17+E18+E19</f>
        <v>2021672</v>
      </c>
      <c r="F12" s="115">
        <f>F13+F14+F15+F16+F17+F18+F19</f>
        <v>917705</v>
      </c>
      <c r="G12" s="180">
        <f>F12/E12%</f>
        <v>45.393367470094056</v>
      </c>
    </row>
    <row r="13" spans="1:7" ht="42.75">
      <c r="A13" s="72"/>
      <c r="B13" s="72"/>
      <c r="C13" s="132">
        <v>2540</v>
      </c>
      <c r="D13" s="148" t="s">
        <v>153</v>
      </c>
      <c r="E13" s="74">
        <v>176959</v>
      </c>
      <c r="F13" s="74">
        <v>88652</v>
      </c>
      <c r="G13" s="111"/>
    </row>
    <row r="14" spans="1:7" ht="28.5">
      <c r="A14" s="72"/>
      <c r="B14" s="72"/>
      <c r="C14" s="132">
        <v>3020</v>
      </c>
      <c r="D14" s="148" t="s">
        <v>200</v>
      </c>
      <c r="E14" s="74">
        <v>29957</v>
      </c>
      <c r="F14" s="74">
        <v>13990</v>
      </c>
      <c r="G14" s="111"/>
    </row>
    <row r="15" spans="1:7" ht="28.5">
      <c r="A15" s="72"/>
      <c r="B15" s="72"/>
      <c r="C15" s="132">
        <v>4010</v>
      </c>
      <c r="D15" s="148" t="s">
        <v>150</v>
      </c>
      <c r="E15" s="74">
        <v>1234653</v>
      </c>
      <c r="F15" s="74">
        <v>517741</v>
      </c>
      <c r="G15" s="111"/>
    </row>
    <row r="16" spans="1:7" ht="28.5">
      <c r="A16" s="72"/>
      <c r="B16" s="72"/>
      <c r="C16" s="132">
        <v>4040</v>
      </c>
      <c r="D16" s="148" t="s">
        <v>161</v>
      </c>
      <c r="E16" s="74">
        <v>91857</v>
      </c>
      <c r="F16" s="74">
        <v>89746</v>
      </c>
      <c r="G16" s="111"/>
    </row>
    <row r="17" spans="1:7" ht="15.75">
      <c r="A17" s="72"/>
      <c r="B17" s="72"/>
      <c r="C17" s="137" t="s">
        <v>194</v>
      </c>
      <c r="D17" s="148" t="s">
        <v>151</v>
      </c>
      <c r="E17" s="74">
        <v>251540</v>
      </c>
      <c r="F17" s="74">
        <v>102158</v>
      </c>
      <c r="G17" s="111"/>
    </row>
    <row r="18" spans="1:7" ht="15.75">
      <c r="A18" s="72"/>
      <c r="B18" s="72"/>
      <c r="C18" s="137" t="s">
        <v>396</v>
      </c>
      <c r="D18" s="148" t="s">
        <v>152</v>
      </c>
      <c r="E18" s="74">
        <v>230726</v>
      </c>
      <c r="F18" s="74">
        <v>103216</v>
      </c>
      <c r="G18" s="111"/>
    </row>
    <row r="19" spans="1:7" ht="28.5">
      <c r="A19" s="72"/>
      <c r="B19" s="72"/>
      <c r="C19" s="137">
        <v>4780</v>
      </c>
      <c r="D19" s="148" t="s">
        <v>217</v>
      </c>
      <c r="E19" s="74">
        <v>5980</v>
      </c>
      <c r="F19" s="74">
        <v>2202</v>
      </c>
      <c r="G19" s="111"/>
    </row>
    <row r="20" spans="1:7" s="190" customFormat="1" ht="15.75">
      <c r="A20" s="114"/>
      <c r="B20" s="114" t="s">
        <v>57</v>
      </c>
      <c r="C20" s="238"/>
      <c r="D20" s="113" t="s">
        <v>70</v>
      </c>
      <c r="E20" s="115">
        <f>E21+E22+E23+E24+E25+E26</f>
        <v>759032</v>
      </c>
      <c r="F20" s="115">
        <f>F21+F22+F23+F24+F25+F26</f>
        <v>381214</v>
      </c>
      <c r="G20" s="180">
        <f>F20/E20%</f>
        <v>50.223705983410454</v>
      </c>
    </row>
    <row r="21" spans="1:7" ht="28.5">
      <c r="A21" s="114"/>
      <c r="B21" s="114"/>
      <c r="C21" s="238">
        <v>3020</v>
      </c>
      <c r="D21" s="113" t="s">
        <v>200</v>
      </c>
      <c r="E21" s="115">
        <v>1402</v>
      </c>
      <c r="F21" s="115">
        <v>243</v>
      </c>
      <c r="G21" s="116"/>
    </row>
    <row r="22" spans="1:7" ht="28.5">
      <c r="A22" s="114"/>
      <c r="B22" s="114"/>
      <c r="C22" s="238">
        <v>4010</v>
      </c>
      <c r="D22" s="113" t="s">
        <v>150</v>
      </c>
      <c r="E22" s="115">
        <v>494184</v>
      </c>
      <c r="F22" s="115">
        <v>238071</v>
      </c>
      <c r="G22" s="116"/>
    </row>
    <row r="23" spans="1:7" ht="28.5">
      <c r="A23" s="114"/>
      <c r="B23" s="114"/>
      <c r="C23" s="238">
        <v>4040</v>
      </c>
      <c r="D23" s="113" t="s">
        <v>161</v>
      </c>
      <c r="E23" s="115">
        <v>41772</v>
      </c>
      <c r="F23" s="115">
        <v>39950</v>
      </c>
      <c r="G23" s="116"/>
    </row>
    <row r="24" spans="1:7" ht="15">
      <c r="A24" s="114"/>
      <c r="B24" s="114"/>
      <c r="C24" s="239" t="s">
        <v>194</v>
      </c>
      <c r="D24" s="113" t="s">
        <v>151</v>
      </c>
      <c r="E24" s="115">
        <v>96061</v>
      </c>
      <c r="F24" s="115">
        <v>47004</v>
      </c>
      <c r="G24" s="116"/>
    </row>
    <row r="25" spans="1:7" ht="15">
      <c r="A25" s="114"/>
      <c r="B25" s="114"/>
      <c r="C25" s="239">
        <v>4170</v>
      </c>
      <c r="D25" s="113" t="s">
        <v>121</v>
      </c>
      <c r="E25" s="115">
        <v>8500</v>
      </c>
      <c r="F25" s="115">
        <v>600</v>
      </c>
      <c r="G25" s="116"/>
    </row>
    <row r="26" spans="1:7" ht="25.5">
      <c r="A26" s="114"/>
      <c r="B26" s="114"/>
      <c r="C26" s="305" t="s">
        <v>334</v>
      </c>
      <c r="D26" s="113" t="s">
        <v>152</v>
      </c>
      <c r="E26" s="115">
        <v>117113</v>
      </c>
      <c r="F26" s="115">
        <v>55346</v>
      </c>
      <c r="G26" s="116"/>
    </row>
    <row r="27" spans="1:7" s="190" customFormat="1" ht="15.75">
      <c r="A27" s="114"/>
      <c r="B27" s="114" t="s">
        <v>58</v>
      </c>
      <c r="C27" s="238"/>
      <c r="D27" s="113" t="s">
        <v>71</v>
      </c>
      <c r="E27" s="115">
        <f>E28+E29+E30+E31+E32+E33+E34</f>
        <v>5530200</v>
      </c>
      <c r="F27" s="115">
        <f>F28+F29+F30+F31+F32+F33+F34</f>
        <v>2771341</v>
      </c>
      <c r="G27" s="180">
        <f>F27/E27%</f>
        <v>50.1128530613721</v>
      </c>
    </row>
    <row r="28" spans="1:7" ht="28.5">
      <c r="A28" s="114"/>
      <c r="B28" s="114"/>
      <c r="C28" s="238">
        <v>3020</v>
      </c>
      <c r="D28" s="113" t="s">
        <v>200</v>
      </c>
      <c r="E28" s="115">
        <v>262657</v>
      </c>
      <c r="F28" s="115">
        <v>113356</v>
      </c>
      <c r="G28" s="116"/>
    </row>
    <row r="29" spans="1:7" ht="28.5">
      <c r="A29" s="114"/>
      <c r="B29" s="114"/>
      <c r="C29" s="238">
        <v>4010</v>
      </c>
      <c r="D29" s="113" t="s">
        <v>150</v>
      </c>
      <c r="E29" s="115">
        <v>3529939</v>
      </c>
      <c r="F29" s="115">
        <v>1671515</v>
      </c>
      <c r="G29" s="116"/>
    </row>
    <row r="30" spans="1:7" ht="28.5">
      <c r="A30" s="114"/>
      <c r="B30" s="114"/>
      <c r="C30" s="238">
        <v>4040</v>
      </c>
      <c r="D30" s="113" t="s">
        <v>161</v>
      </c>
      <c r="E30" s="115">
        <v>286175</v>
      </c>
      <c r="F30" s="115">
        <v>286171</v>
      </c>
      <c r="G30" s="116"/>
    </row>
    <row r="31" spans="1:7" ht="15">
      <c r="A31" s="114"/>
      <c r="B31" s="114"/>
      <c r="C31" s="239" t="s">
        <v>194</v>
      </c>
      <c r="D31" s="113" t="s">
        <v>151</v>
      </c>
      <c r="E31" s="115">
        <v>755149</v>
      </c>
      <c r="F31" s="115">
        <v>343255</v>
      </c>
      <c r="G31" s="116"/>
    </row>
    <row r="32" spans="1:7" ht="15">
      <c r="A32" s="114"/>
      <c r="B32" s="114"/>
      <c r="C32" s="239">
        <v>4170</v>
      </c>
      <c r="D32" s="113" t="s">
        <v>121</v>
      </c>
      <c r="E32" s="115">
        <v>12000</v>
      </c>
      <c r="F32" s="115">
        <v>7138</v>
      </c>
      <c r="G32" s="116"/>
    </row>
    <row r="33" spans="1:7" ht="25.5">
      <c r="A33" s="114"/>
      <c r="B33" s="114"/>
      <c r="C33" s="239" t="s">
        <v>397</v>
      </c>
      <c r="D33" s="113" t="s">
        <v>152</v>
      </c>
      <c r="E33" s="115">
        <v>499280</v>
      </c>
      <c r="F33" s="115">
        <v>327495</v>
      </c>
      <c r="G33" s="116"/>
    </row>
    <row r="34" spans="1:7" s="190" customFormat="1" ht="28.5">
      <c r="A34" s="114"/>
      <c r="B34" s="114"/>
      <c r="C34" s="239">
        <v>6050</v>
      </c>
      <c r="D34" s="148" t="s">
        <v>154</v>
      </c>
      <c r="E34" s="115">
        <v>185000</v>
      </c>
      <c r="F34" s="115">
        <v>22411</v>
      </c>
      <c r="G34" s="116"/>
    </row>
    <row r="35" spans="1:7" ht="15">
      <c r="A35" s="114"/>
      <c r="B35" s="114" t="s">
        <v>81</v>
      </c>
      <c r="C35" s="238"/>
      <c r="D35" s="113" t="s">
        <v>82</v>
      </c>
      <c r="E35" s="115">
        <f>E36+E37+E38+E39+E40+E41</f>
        <v>923271</v>
      </c>
      <c r="F35" s="115">
        <f>F36+F37+F38+F39+F40+F41</f>
        <v>407641</v>
      </c>
      <c r="G35" s="180">
        <f>F35/E35%</f>
        <v>44.15182541204046</v>
      </c>
    </row>
    <row r="36" spans="1:7" ht="28.5">
      <c r="A36" s="114"/>
      <c r="B36" s="114"/>
      <c r="C36" s="238">
        <v>3020</v>
      </c>
      <c r="D36" s="113" t="s">
        <v>200</v>
      </c>
      <c r="E36" s="115">
        <v>1291</v>
      </c>
      <c r="F36" s="115"/>
      <c r="G36" s="116"/>
    </row>
    <row r="37" spans="1:7" ht="28.5">
      <c r="A37" s="114"/>
      <c r="B37" s="114"/>
      <c r="C37" s="238">
        <v>4010</v>
      </c>
      <c r="D37" s="113" t="s">
        <v>150</v>
      </c>
      <c r="E37" s="115">
        <v>625213</v>
      </c>
      <c r="F37" s="115">
        <v>250647</v>
      </c>
      <c r="G37" s="116"/>
    </row>
    <row r="38" spans="1:7" ht="28.5">
      <c r="A38" s="114"/>
      <c r="B38" s="114"/>
      <c r="C38" s="238">
        <v>4040</v>
      </c>
      <c r="D38" s="113" t="s">
        <v>161</v>
      </c>
      <c r="E38" s="115">
        <v>48085</v>
      </c>
      <c r="F38" s="115">
        <v>46635</v>
      </c>
      <c r="G38" s="116"/>
    </row>
    <row r="39" spans="1:7" ht="15">
      <c r="A39" s="114"/>
      <c r="B39" s="114"/>
      <c r="C39" s="239" t="s">
        <v>194</v>
      </c>
      <c r="D39" s="113" t="s">
        <v>151</v>
      </c>
      <c r="E39" s="115">
        <v>120556</v>
      </c>
      <c r="F39" s="115">
        <v>50509</v>
      </c>
      <c r="G39" s="116"/>
    </row>
    <row r="40" spans="1:7" ht="15">
      <c r="A40" s="114"/>
      <c r="B40" s="114"/>
      <c r="C40" s="305" t="s">
        <v>396</v>
      </c>
      <c r="D40" s="113" t="s">
        <v>152</v>
      </c>
      <c r="E40" s="115">
        <v>124949</v>
      </c>
      <c r="F40" s="115">
        <v>58736</v>
      </c>
      <c r="G40" s="116"/>
    </row>
    <row r="41" spans="1:7" s="190" customFormat="1" ht="28.5">
      <c r="A41" s="114"/>
      <c r="B41" s="114"/>
      <c r="C41" s="239">
        <v>4780</v>
      </c>
      <c r="D41" s="113" t="s">
        <v>217</v>
      </c>
      <c r="E41" s="115">
        <v>3177</v>
      </c>
      <c r="F41" s="115">
        <v>1114</v>
      </c>
      <c r="G41" s="116"/>
    </row>
    <row r="42" spans="1:7" ht="28.5">
      <c r="A42" s="114"/>
      <c r="B42" s="114" t="s">
        <v>139</v>
      </c>
      <c r="C42" s="238"/>
      <c r="D42" s="113" t="s">
        <v>140</v>
      </c>
      <c r="E42" s="115">
        <f>E43</f>
        <v>37446</v>
      </c>
      <c r="F42" s="115">
        <f>F43</f>
        <v>6912</v>
      </c>
      <c r="G42" s="180">
        <f>F42/E42%</f>
        <v>18.458580355712225</v>
      </c>
    </row>
    <row r="43" spans="1:7" ht="15.75">
      <c r="A43" s="72"/>
      <c r="B43" s="72"/>
      <c r="C43" s="137">
        <v>4300</v>
      </c>
      <c r="D43" s="148" t="s">
        <v>152</v>
      </c>
      <c r="E43" s="74">
        <v>37446</v>
      </c>
      <c r="F43" s="74">
        <v>6912</v>
      </c>
      <c r="G43" s="111"/>
    </row>
    <row r="44" spans="1:7" ht="142.5">
      <c r="A44" s="114"/>
      <c r="B44" s="114" t="s">
        <v>314</v>
      </c>
      <c r="C44" s="238"/>
      <c r="D44" s="113" t="s">
        <v>315</v>
      </c>
      <c r="E44" s="115">
        <f>E45+E46+E47+E48+E49</f>
        <v>4747</v>
      </c>
      <c r="F44" s="115">
        <f>F45+F46+F47+F48+F49</f>
        <v>4747</v>
      </c>
      <c r="G44" s="180">
        <f>F44/E44%</f>
        <v>100</v>
      </c>
    </row>
    <row r="45" spans="1:7" ht="28.5">
      <c r="A45" s="114"/>
      <c r="B45" s="114"/>
      <c r="C45" s="238">
        <v>3020</v>
      </c>
      <c r="D45" s="113" t="s">
        <v>200</v>
      </c>
      <c r="E45" s="115">
        <v>345</v>
      </c>
      <c r="F45" s="115">
        <v>345</v>
      </c>
      <c r="G45" s="116"/>
    </row>
    <row r="46" spans="1:7" ht="28.5">
      <c r="A46" s="114"/>
      <c r="B46" s="114"/>
      <c r="C46" s="238">
        <v>4010</v>
      </c>
      <c r="D46" s="113" t="s">
        <v>150</v>
      </c>
      <c r="E46" s="115">
        <v>3250</v>
      </c>
      <c r="F46" s="115">
        <v>3250</v>
      </c>
      <c r="G46" s="116"/>
    </row>
    <row r="47" spans="1:7" ht="28.5">
      <c r="A47" s="114"/>
      <c r="B47" s="114"/>
      <c r="C47" s="238">
        <v>4040</v>
      </c>
      <c r="D47" s="113" t="s">
        <v>161</v>
      </c>
      <c r="E47" s="115">
        <v>276</v>
      </c>
      <c r="F47" s="115">
        <v>276</v>
      </c>
      <c r="G47" s="116"/>
    </row>
    <row r="48" spans="1:7" s="190" customFormat="1" ht="15.75">
      <c r="A48" s="114"/>
      <c r="B48" s="114"/>
      <c r="C48" s="239" t="s">
        <v>194</v>
      </c>
      <c r="D48" s="113" t="s">
        <v>151</v>
      </c>
      <c r="E48" s="115">
        <v>766</v>
      </c>
      <c r="F48" s="115">
        <v>766</v>
      </c>
      <c r="G48" s="116"/>
    </row>
    <row r="49" spans="1:7" ht="15">
      <c r="A49" s="114"/>
      <c r="B49" s="114"/>
      <c r="C49" s="239" t="s">
        <v>398</v>
      </c>
      <c r="D49" s="113" t="s">
        <v>152</v>
      </c>
      <c r="E49" s="115">
        <v>110</v>
      </c>
      <c r="F49" s="115">
        <v>110</v>
      </c>
      <c r="G49" s="116"/>
    </row>
    <row r="50" spans="1:7" ht="15">
      <c r="A50" s="114"/>
      <c r="B50" s="114" t="s">
        <v>35</v>
      </c>
      <c r="C50" s="238"/>
      <c r="D50" s="113" t="s">
        <v>36</v>
      </c>
      <c r="E50" s="115">
        <f>E51+E52+E53</f>
        <v>157694</v>
      </c>
      <c r="F50" s="115">
        <f>F51+F52+F53</f>
        <v>21279</v>
      </c>
      <c r="G50" s="180">
        <f>F50/E50%</f>
        <v>13.493855187895544</v>
      </c>
    </row>
    <row r="51" spans="1:7" ht="15">
      <c r="A51" s="114"/>
      <c r="B51" s="114"/>
      <c r="C51" s="238">
        <v>4170</v>
      </c>
      <c r="D51" s="113" t="s">
        <v>121</v>
      </c>
      <c r="E51" s="115">
        <v>1500</v>
      </c>
      <c r="F51" s="115"/>
      <c r="G51" s="180"/>
    </row>
    <row r="52" spans="1:7" ht="17.25" customHeight="1">
      <c r="A52" s="114"/>
      <c r="B52" s="114"/>
      <c r="C52" s="239">
        <v>4300</v>
      </c>
      <c r="D52" s="113" t="s">
        <v>152</v>
      </c>
      <c r="E52" s="115">
        <v>76194</v>
      </c>
      <c r="F52" s="115"/>
      <c r="G52" s="116"/>
    </row>
    <row r="53" spans="1:7" s="190" customFormat="1" ht="25.5" customHeight="1">
      <c r="A53" s="114"/>
      <c r="B53" s="114"/>
      <c r="C53" s="239">
        <v>6050</v>
      </c>
      <c r="D53" s="148" t="s">
        <v>154</v>
      </c>
      <c r="E53" s="115">
        <v>80000</v>
      </c>
      <c r="F53" s="115">
        <v>21279</v>
      </c>
      <c r="G53" s="116"/>
    </row>
    <row r="54" spans="1:7" ht="30">
      <c r="A54" s="227" t="s">
        <v>39</v>
      </c>
      <c r="B54" s="227"/>
      <c r="C54" s="228"/>
      <c r="D54" s="235" t="s">
        <v>40</v>
      </c>
      <c r="E54" s="229">
        <f>E55+E62+E69+E77+E80+E82+E89+E91</f>
        <v>10795693</v>
      </c>
      <c r="F54" s="229">
        <f>F55+F62+F69+F77+F80+F82+F89+F91</f>
        <v>4571674</v>
      </c>
      <c r="G54" s="230">
        <f>F54/E54%</f>
        <v>42.34720272241903</v>
      </c>
    </row>
    <row r="55" spans="1:7" s="190" customFormat="1" ht="28.5">
      <c r="A55" s="114"/>
      <c r="B55" s="114" t="s">
        <v>60</v>
      </c>
      <c r="C55" s="238"/>
      <c r="D55" s="113" t="s">
        <v>72</v>
      </c>
      <c r="E55" s="115">
        <f>E56+E57+E58+E59+E60+E61</f>
        <v>3427902</v>
      </c>
      <c r="F55" s="115">
        <f>F56+F57+F58+F59+F60+F61</f>
        <v>1439287</v>
      </c>
      <c r="G55" s="180">
        <f>F55/E55%</f>
        <v>41.98740220694758</v>
      </c>
    </row>
    <row r="56" spans="1:7" ht="42.75">
      <c r="A56" s="72"/>
      <c r="B56" s="72"/>
      <c r="C56" s="132">
        <v>2540</v>
      </c>
      <c r="D56" s="148" t="s">
        <v>153</v>
      </c>
      <c r="E56" s="74">
        <v>2713262</v>
      </c>
      <c r="F56" s="74">
        <v>1078096</v>
      </c>
      <c r="G56" s="111"/>
    </row>
    <row r="57" spans="1:7" ht="28.5">
      <c r="A57" s="72"/>
      <c r="B57" s="72"/>
      <c r="C57" s="132">
        <v>3020</v>
      </c>
      <c r="D57" s="148" t="s">
        <v>200</v>
      </c>
      <c r="E57" s="74">
        <v>986</v>
      </c>
      <c r="F57" s="74">
        <v>160</v>
      </c>
      <c r="G57" s="111"/>
    </row>
    <row r="58" spans="1:7" ht="28.5">
      <c r="A58" s="72"/>
      <c r="B58" s="72"/>
      <c r="C58" s="132">
        <v>4010</v>
      </c>
      <c r="D58" s="148" t="s">
        <v>150</v>
      </c>
      <c r="E58" s="74">
        <v>441252</v>
      </c>
      <c r="F58" s="74">
        <v>205455</v>
      </c>
      <c r="G58" s="111"/>
    </row>
    <row r="59" spans="1:7" ht="28.5">
      <c r="A59" s="72"/>
      <c r="B59" s="72"/>
      <c r="C59" s="132">
        <v>4040</v>
      </c>
      <c r="D59" s="148" t="s">
        <v>161</v>
      </c>
      <c r="E59" s="74">
        <v>34696</v>
      </c>
      <c r="F59" s="74">
        <v>31575</v>
      </c>
      <c r="G59" s="111"/>
    </row>
    <row r="60" spans="1:7" ht="15.75">
      <c r="A60" s="72"/>
      <c r="B60" s="72"/>
      <c r="C60" s="137" t="s">
        <v>194</v>
      </c>
      <c r="D60" s="148" t="s">
        <v>151</v>
      </c>
      <c r="E60" s="74">
        <v>91512</v>
      </c>
      <c r="F60" s="74">
        <v>38754</v>
      </c>
      <c r="G60" s="111"/>
    </row>
    <row r="61" spans="1:7" ht="25.5">
      <c r="A61" s="72"/>
      <c r="B61" s="72"/>
      <c r="C61" s="137" t="s">
        <v>402</v>
      </c>
      <c r="D61" s="148" t="s">
        <v>152</v>
      </c>
      <c r="E61" s="74">
        <v>146194</v>
      </c>
      <c r="F61" s="74">
        <v>85247</v>
      </c>
      <c r="G61" s="111"/>
    </row>
    <row r="62" spans="1:7" s="190" customFormat="1" ht="42.75">
      <c r="A62" s="114"/>
      <c r="B62" s="114" t="s">
        <v>62</v>
      </c>
      <c r="C62" s="238"/>
      <c r="D62" s="113" t="s">
        <v>73</v>
      </c>
      <c r="E62" s="115">
        <f>E63+E64+E65+E66+E67+E68</f>
        <v>1990383</v>
      </c>
      <c r="F62" s="115">
        <f>F63+F64+F65+F66+F67+F68</f>
        <v>992227</v>
      </c>
      <c r="G62" s="180">
        <f>F62/E62%</f>
        <v>49.851058816318265</v>
      </c>
    </row>
    <row r="63" spans="1:7" ht="28.5">
      <c r="A63" s="72"/>
      <c r="B63" s="72"/>
      <c r="C63" s="132">
        <v>3020</v>
      </c>
      <c r="D63" s="148" t="s">
        <v>200</v>
      </c>
      <c r="E63" s="74">
        <v>3049</v>
      </c>
      <c r="F63" s="74">
        <v>92</v>
      </c>
      <c r="G63" s="111"/>
    </row>
    <row r="64" spans="1:7" ht="28.5">
      <c r="A64" s="72"/>
      <c r="B64" s="72"/>
      <c r="C64" s="132">
        <v>4010</v>
      </c>
      <c r="D64" s="148" t="s">
        <v>150</v>
      </c>
      <c r="E64" s="74">
        <v>1323633</v>
      </c>
      <c r="F64" s="74">
        <v>599817</v>
      </c>
      <c r="G64" s="111"/>
    </row>
    <row r="65" spans="1:7" ht="28.5">
      <c r="A65" s="72"/>
      <c r="B65" s="72"/>
      <c r="C65" s="132">
        <v>4040</v>
      </c>
      <c r="D65" s="148" t="s">
        <v>161</v>
      </c>
      <c r="E65" s="74">
        <v>99953</v>
      </c>
      <c r="F65" s="74">
        <v>99852</v>
      </c>
      <c r="G65" s="111"/>
    </row>
    <row r="66" spans="1:7" ht="15.75">
      <c r="A66" s="72"/>
      <c r="B66" s="72"/>
      <c r="C66" s="137" t="s">
        <v>194</v>
      </c>
      <c r="D66" s="148" t="s">
        <v>151</v>
      </c>
      <c r="E66" s="74">
        <v>259314</v>
      </c>
      <c r="F66" s="74">
        <v>125558</v>
      </c>
      <c r="G66" s="111"/>
    </row>
    <row r="67" spans="1:7" ht="15.75">
      <c r="A67" s="72"/>
      <c r="B67" s="72"/>
      <c r="C67" s="137">
        <v>4170</v>
      </c>
      <c r="D67" s="148" t="s">
        <v>121</v>
      </c>
      <c r="E67" s="74">
        <v>27100</v>
      </c>
      <c r="F67" s="74">
        <v>12300</v>
      </c>
      <c r="G67" s="111"/>
    </row>
    <row r="68" spans="1:7" ht="25.5">
      <c r="A68" s="72"/>
      <c r="B68" s="72"/>
      <c r="C68" s="137" t="s">
        <v>311</v>
      </c>
      <c r="D68" s="148" t="s">
        <v>152</v>
      </c>
      <c r="E68" s="74">
        <v>277334</v>
      </c>
      <c r="F68" s="74">
        <v>154608</v>
      </c>
      <c r="G68" s="111"/>
    </row>
    <row r="69" spans="1:7" s="190" customFormat="1" ht="15.75">
      <c r="A69" s="114"/>
      <c r="B69" s="114" t="s">
        <v>83</v>
      </c>
      <c r="C69" s="238"/>
      <c r="D69" s="113" t="s">
        <v>89</v>
      </c>
      <c r="E69" s="115">
        <f>E70+E71+E72+E73+E74+E75+E76</f>
        <v>2155005</v>
      </c>
      <c r="F69" s="115">
        <f>F70+F71+F72+F73+F74+F75+F76</f>
        <v>488497</v>
      </c>
      <c r="G69" s="180">
        <f>F69/E69%</f>
        <v>22.668021651921922</v>
      </c>
    </row>
    <row r="70" spans="1:7" ht="28.5">
      <c r="A70" s="72"/>
      <c r="B70" s="72"/>
      <c r="C70" s="132">
        <v>3020</v>
      </c>
      <c r="D70" s="148" t="s">
        <v>200</v>
      </c>
      <c r="E70" s="74">
        <v>42789</v>
      </c>
      <c r="F70" s="74">
        <v>19875</v>
      </c>
      <c r="G70" s="111"/>
    </row>
    <row r="71" spans="1:7" ht="15.75">
      <c r="A71" s="72"/>
      <c r="B71" s="72"/>
      <c r="C71" s="132">
        <v>3050</v>
      </c>
      <c r="D71" s="148" t="s">
        <v>202</v>
      </c>
      <c r="E71" s="74">
        <v>360</v>
      </c>
      <c r="F71" s="74">
        <v>180</v>
      </c>
      <c r="G71" s="111"/>
    </row>
    <row r="72" spans="1:7" ht="28.5">
      <c r="A72" s="72"/>
      <c r="B72" s="72"/>
      <c r="C72" s="132">
        <v>4010</v>
      </c>
      <c r="D72" s="148" t="s">
        <v>150</v>
      </c>
      <c r="E72" s="74">
        <v>655852</v>
      </c>
      <c r="F72" s="74">
        <v>299546</v>
      </c>
      <c r="G72" s="111"/>
    </row>
    <row r="73" spans="1:7" ht="28.5">
      <c r="A73" s="72"/>
      <c r="B73" s="72"/>
      <c r="C73" s="132">
        <v>4040</v>
      </c>
      <c r="D73" s="148" t="s">
        <v>161</v>
      </c>
      <c r="E73" s="74">
        <v>49079</v>
      </c>
      <c r="F73" s="74">
        <v>48619</v>
      </c>
      <c r="G73" s="111"/>
    </row>
    <row r="74" spans="1:7" ht="15.75">
      <c r="A74" s="72"/>
      <c r="B74" s="72"/>
      <c r="C74" s="137" t="s">
        <v>194</v>
      </c>
      <c r="D74" s="148" t="s">
        <v>151</v>
      </c>
      <c r="E74" s="74">
        <v>133411</v>
      </c>
      <c r="F74" s="74">
        <v>60738</v>
      </c>
      <c r="G74" s="111"/>
    </row>
    <row r="75" spans="1:7" ht="15.75">
      <c r="A75" s="72"/>
      <c r="B75" s="72"/>
      <c r="C75" s="137" t="s">
        <v>312</v>
      </c>
      <c r="D75" s="148" t="s">
        <v>152</v>
      </c>
      <c r="E75" s="74">
        <v>73514</v>
      </c>
      <c r="F75" s="74">
        <v>48580</v>
      </c>
      <c r="G75" s="111"/>
    </row>
    <row r="76" spans="1:7" s="190" customFormat="1" ht="28.5">
      <c r="A76" s="72"/>
      <c r="B76" s="72"/>
      <c r="C76" s="137">
        <v>6050</v>
      </c>
      <c r="D76" s="148" t="s">
        <v>154</v>
      </c>
      <c r="E76" s="74">
        <v>1200000</v>
      </c>
      <c r="F76" s="74">
        <v>10959</v>
      </c>
      <c r="G76" s="111"/>
    </row>
    <row r="77" spans="1:7" ht="15">
      <c r="A77" s="114"/>
      <c r="B77" s="114" t="s">
        <v>41</v>
      </c>
      <c r="C77" s="238"/>
      <c r="D77" s="113" t="s">
        <v>42</v>
      </c>
      <c r="E77" s="115">
        <f>E78+E79</f>
        <v>84810</v>
      </c>
      <c r="F77" s="115">
        <f>F78+F79</f>
        <v>52308</v>
      </c>
      <c r="G77" s="180">
        <f>F77/E77%</f>
        <v>61.676689069685175</v>
      </c>
    </row>
    <row r="78" spans="1:7" ht="15">
      <c r="A78" s="72"/>
      <c r="B78" s="72"/>
      <c r="C78" s="137">
        <v>3240</v>
      </c>
      <c r="D78" s="148" t="s">
        <v>156</v>
      </c>
      <c r="E78" s="74">
        <v>84310</v>
      </c>
      <c r="F78" s="74">
        <v>52308</v>
      </c>
      <c r="G78" s="180"/>
    </row>
    <row r="79" spans="1:7" s="190" customFormat="1" ht="15.75">
      <c r="A79" s="72"/>
      <c r="B79" s="72"/>
      <c r="C79" s="137">
        <v>4210</v>
      </c>
      <c r="D79" s="148" t="s">
        <v>152</v>
      </c>
      <c r="E79" s="74">
        <v>500</v>
      </c>
      <c r="F79" s="74"/>
      <c r="G79" s="180"/>
    </row>
    <row r="80" spans="1:7" ht="28.5">
      <c r="A80" s="114"/>
      <c r="B80" s="114" t="s">
        <v>301</v>
      </c>
      <c r="C80" s="239"/>
      <c r="D80" s="113" t="s">
        <v>302</v>
      </c>
      <c r="E80" s="115">
        <f>E81</f>
        <v>1005147</v>
      </c>
      <c r="F80" s="115">
        <f>F81</f>
        <v>503552</v>
      </c>
      <c r="G80" s="180">
        <f>F80/E80%</f>
        <v>50.09734894498019</v>
      </c>
    </row>
    <row r="81" spans="1:7" s="190" customFormat="1" ht="42.75">
      <c r="A81" s="72"/>
      <c r="B81" s="72"/>
      <c r="C81" s="137">
        <v>2540</v>
      </c>
      <c r="D81" s="148" t="s">
        <v>153</v>
      </c>
      <c r="E81" s="74">
        <v>1005147</v>
      </c>
      <c r="F81" s="74">
        <v>503552</v>
      </c>
      <c r="G81" s="111"/>
    </row>
    <row r="82" spans="1:7" ht="28.5">
      <c r="A82" s="114"/>
      <c r="B82" s="114" t="s">
        <v>102</v>
      </c>
      <c r="C82" s="238"/>
      <c r="D82" s="113" t="s">
        <v>107</v>
      </c>
      <c r="E82" s="115">
        <f>E83+E84+E85+E86+E87+E88</f>
        <v>2067223</v>
      </c>
      <c r="F82" s="115">
        <f>F83+F84+F85+F86+F87+F88</f>
        <v>1087576</v>
      </c>
      <c r="G82" s="180">
        <f>F82/E82%</f>
        <v>52.61048275875414</v>
      </c>
    </row>
    <row r="83" spans="1:7" ht="28.5">
      <c r="A83" s="72"/>
      <c r="B83" s="72"/>
      <c r="C83" s="132">
        <v>3020</v>
      </c>
      <c r="D83" s="148" t="s">
        <v>200</v>
      </c>
      <c r="E83" s="74">
        <v>1962</v>
      </c>
      <c r="F83" s="74"/>
      <c r="G83" s="111"/>
    </row>
    <row r="84" spans="1:7" ht="28.5">
      <c r="A84" s="72"/>
      <c r="B84" s="72"/>
      <c r="C84" s="132">
        <v>4010</v>
      </c>
      <c r="D84" s="148" t="s">
        <v>150</v>
      </c>
      <c r="E84" s="74">
        <v>1281050</v>
      </c>
      <c r="F84" s="74">
        <v>681668</v>
      </c>
      <c r="G84" s="111"/>
    </row>
    <row r="85" spans="1:7" ht="28.5">
      <c r="A85" s="72"/>
      <c r="B85" s="72"/>
      <c r="C85" s="132">
        <v>4040</v>
      </c>
      <c r="D85" s="148" t="s">
        <v>161</v>
      </c>
      <c r="E85" s="74">
        <v>98151</v>
      </c>
      <c r="F85" s="74">
        <v>94512</v>
      </c>
      <c r="G85" s="111"/>
    </row>
    <row r="86" spans="1:7" ht="15.75">
      <c r="A86" s="72"/>
      <c r="B86" s="72"/>
      <c r="C86" s="137" t="s">
        <v>194</v>
      </c>
      <c r="D86" s="148" t="s">
        <v>151</v>
      </c>
      <c r="E86" s="74">
        <v>256495</v>
      </c>
      <c r="F86" s="74">
        <v>141871</v>
      </c>
      <c r="G86" s="111"/>
    </row>
    <row r="87" spans="1:7" ht="25.5">
      <c r="A87" s="72"/>
      <c r="B87" s="72"/>
      <c r="C87" s="137" t="s">
        <v>313</v>
      </c>
      <c r="D87" s="148" t="s">
        <v>152</v>
      </c>
      <c r="E87" s="74">
        <v>414154</v>
      </c>
      <c r="F87" s="74">
        <v>162065</v>
      </c>
      <c r="G87" s="111"/>
    </row>
    <row r="88" spans="1:7" ht="28.5">
      <c r="A88" s="72"/>
      <c r="B88" s="72"/>
      <c r="C88" s="132">
        <v>4780</v>
      </c>
      <c r="D88" s="148" t="s">
        <v>217</v>
      </c>
      <c r="E88" s="74">
        <v>15411</v>
      </c>
      <c r="F88" s="74">
        <v>7460</v>
      </c>
      <c r="G88" s="111"/>
    </row>
    <row r="89" spans="1:7" s="190" customFormat="1" ht="28.5">
      <c r="A89" s="114"/>
      <c r="B89" s="114" t="s">
        <v>141</v>
      </c>
      <c r="C89" s="238"/>
      <c r="D89" s="113" t="s">
        <v>140</v>
      </c>
      <c r="E89" s="115">
        <f>E90</f>
        <v>21315</v>
      </c>
      <c r="F89" s="115">
        <f>F90</f>
        <v>8227</v>
      </c>
      <c r="G89" s="180">
        <f>F89/E89%</f>
        <v>38.59723199624678</v>
      </c>
    </row>
    <row r="90" spans="1:7" ht="15.75">
      <c r="A90" s="72"/>
      <c r="B90" s="72"/>
      <c r="C90" s="132" t="s">
        <v>403</v>
      </c>
      <c r="D90" s="148" t="s">
        <v>158</v>
      </c>
      <c r="E90" s="74">
        <v>21315</v>
      </c>
      <c r="F90" s="74">
        <v>8227</v>
      </c>
      <c r="G90" s="111"/>
    </row>
    <row r="91" spans="1:7" s="190" customFormat="1" ht="20.25" customHeight="1">
      <c r="A91" s="114"/>
      <c r="B91" s="114" t="s">
        <v>43</v>
      </c>
      <c r="C91" s="238"/>
      <c r="D91" s="113" t="s">
        <v>36</v>
      </c>
      <c r="E91" s="115">
        <f>E92</f>
        <v>43908</v>
      </c>
      <c r="F91" s="115">
        <f>F92</f>
        <v>0</v>
      </c>
      <c r="G91" s="116" t="s">
        <v>270</v>
      </c>
    </row>
    <row r="92" spans="1:7" ht="21.75" customHeight="1">
      <c r="A92" s="72"/>
      <c r="B92" s="72"/>
      <c r="C92" s="137">
        <v>4300</v>
      </c>
      <c r="D92" s="148" t="s">
        <v>152</v>
      </c>
      <c r="E92" s="74">
        <v>43908</v>
      </c>
      <c r="F92" s="74"/>
      <c r="G92" s="111"/>
    </row>
    <row r="93" spans="1:7" ht="35.25" customHeight="1">
      <c r="A93" s="354" t="s">
        <v>29</v>
      </c>
      <c r="B93" s="354"/>
      <c r="C93" s="354"/>
      <c r="D93" s="354"/>
      <c r="E93" s="60">
        <f>E4+E54</f>
        <v>25016434</v>
      </c>
      <c r="F93" s="60">
        <f>F4+F54</f>
        <v>11415609</v>
      </c>
      <c r="G93" s="124">
        <f>F93/E93%</f>
        <v>45.632439059859614</v>
      </c>
    </row>
  </sheetData>
  <sheetProtection/>
  <mergeCells count="3">
    <mergeCell ref="F1:G1"/>
    <mergeCell ref="A2:G2"/>
    <mergeCell ref="A93:D93"/>
  </mergeCells>
  <printOptions/>
  <pageMargins left="0.75" right="0.75" top="1" bottom="1" header="0.5" footer="0.5"/>
  <pageSetup fitToHeight="3" fitToWidth="1" horizontalDpi="600" verticalDpi="600" orientation="portrait" paperSize="9" scale="77" r:id="rId1"/>
  <headerFooter alignWithMargins="0"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6"/>
  </sheetPr>
  <dimension ref="A1:G40"/>
  <sheetViews>
    <sheetView zoomScalePageLayoutView="0" workbookViewId="0" topLeftCell="A16">
      <selection activeCell="N16" sqref="N16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12.00390625" style="141" customWidth="1"/>
    <col min="4" max="4" width="34.375" style="1" customWidth="1"/>
    <col min="5" max="5" width="17.875" style="1" customWidth="1"/>
    <col min="6" max="6" width="17.75390625" style="1" customWidth="1"/>
    <col min="7" max="7" width="12.25390625" style="17" customWidth="1"/>
    <col min="8" max="16384" width="9.125" style="1" customWidth="1"/>
  </cols>
  <sheetData>
    <row r="1" spans="5:7" ht="39" customHeight="1">
      <c r="E1" s="64"/>
      <c r="F1" s="385" t="s">
        <v>410</v>
      </c>
      <c r="G1" s="386"/>
    </row>
    <row r="2" spans="1:7" ht="96" customHeight="1">
      <c r="A2" s="358" t="s">
        <v>411</v>
      </c>
      <c r="B2" s="358"/>
      <c r="C2" s="358"/>
      <c r="D2" s="358"/>
      <c r="E2" s="358"/>
      <c r="F2" s="358"/>
      <c r="G2" s="358"/>
    </row>
    <row r="3" spans="1:7" s="119" customFormat="1" ht="27.75" customHeight="1">
      <c r="A3" s="185" t="s">
        <v>1</v>
      </c>
      <c r="B3" s="185" t="s">
        <v>2</v>
      </c>
      <c r="C3" s="133" t="s">
        <v>3</v>
      </c>
      <c r="D3" s="185" t="s">
        <v>4</v>
      </c>
      <c r="E3" s="185" t="s">
        <v>5</v>
      </c>
      <c r="F3" s="185" t="s">
        <v>6</v>
      </c>
      <c r="G3" s="185" t="s">
        <v>7</v>
      </c>
    </row>
    <row r="4" spans="1:7" s="119" customFormat="1" ht="24" customHeight="1">
      <c r="A4" s="81" t="s">
        <v>96</v>
      </c>
      <c r="B4" s="81"/>
      <c r="C4" s="133"/>
      <c r="D4" s="233" t="s">
        <v>97</v>
      </c>
      <c r="E4" s="83">
        <f>E5+E11+E19+E23+E30</f>
        <v>9494798</v>
      </c>
      <c r="F4" s="83">
        <f>F5+F11+F19+F23+F30</f>
        <v>3690937</v>
      </c>
      <c r="G4" s="103">
        <f>F4/E4%</f>
        <v>38.87325459688558</v>
      </c>
    </row>
    <row r="5" spans="1:7" s="242" customFormat="1" ht="31.5" customHeight="1">
      <c r="A5" s="72"/>
      <c r="B5" s="72" t="s">
        <v>98</v>
      </c>
      <c r="C5" s="132"/>
      <c r="D5" s="148" t="s">
        <v>37</v>
      </c>
      <c r="E5" s="74">
        <f>E6+E7+E8+E9+E10</f>
        <v>2904960</v>
      </c>
      <c r="F5" s="74">
        <f>F6+F7+F8+F9+F10</f>
        <v>888107</v>
      </c>
      <c r="G5" s="180">
        <f>F5/E5%</f>
        <v>30.572090493500774</v>
      </c>
    </row>
    <row r="6" spans="1:7" s="119" customFormat="1" ht="90" customHeight="1">
      <c r="A6" s="72"/>
      <c r="B6" s="72"/>
      <c r="C6" s="132">
        <v>2320</v>
      </c>
      <c r="D6" s="148" t="s">
        <v>157</v>
      </c>
      <c r="E6" s="74">
        <v>172804</v>
      </c>
      <c r="F6" s="74">
        <v>23030</v>
      </c>
      <c r="G6" s="111"/>
    </row>
    <row r="7" spans="1:7" s="119" customFormat="1" ht="89.25" customHeight="1">
      <c r="A7" s="72"/>
      <c r="B7" s="72"/>
      <c r="C7" s="137">
        <v>2830</v>
      </c>
      <c r="D7" s="148" t="s">
        <v>178</v>
      </c>
      <c r="E7" s="74">
        <v>2426744</v>
      </c>
      <c r="F7" s="74">
        <v>822770</v>
      </c>
      <c r="G7" s="111"/>
    </row>
    <row r="8" spans="1:7" s="119" customFormat="1" ht="24" customHeight="1">
      <c r="A8" s="72"/>
      <c r="B8" s="72"/>
      <c r="C8" s="132">
        <v>3110</v>
      </c>
      <c r="D8" s="148" t="s">
        <v>206</v>
      </c>
      <c r="E8" s="74">
        <v>236712</v>
      </c>
      <c r="F8" s="74">
        <v>42307</v>
      </c>
      <c r="G8" s="111"/>
    </row>
    <row r="9" spans="1:7" s="119" customFormat="1" ht="24" customHeight="1">
      <c r="A9" s="72"/>
      <c r="B9" s="72"/>
      <c r="C9" s="137" t="s">
        <v>399</v>
      </c>
      <c r="D9" s="148" t="s">
        <v>152</v>
      </c>
      <c r="E9" s="74">
        <v>18700</v>
      </c>
      <c r="F9" s="74"/>
      <c r="G9" s="111"/>
    </row>
    <row r="10" spans="1:7" s="242" customFormat="1" ht="24" customHeight="1">
      <c r="A10" s="72"/>
      <c r="B10" s="72"/>
      <c r="C10" s="137">
        <v>6050</v>
      </c>
      <c r="D10" s="148" t="s">
        <v>154</v>
      </c>
      <c r="E10" s="74">
        <v>50000</v>
      </c>
      <c r="F10" s="74"/>
      <c r="G10" s="111"/>
    </row>
    <row r="11" spans="1:7" s="119" customFormat="1" ht="15">
      <c r="A11" s="72"/>
      <c r="B11" s="72" t="s">
        <v>108</v>
      </c>
      <c r="C11" s="132"/>
      <c r="D11" s="148" t="s">
        <v>38</v>
      </c>
      <c r="E11" s="74">
        <f>E12+E13+E14+E15+E16+E17+E18</f>
        <v>5131864</v>
      </c>
      <c r="F11" s="74">
        <f>F12+F13+F14+F15+F16+F17+F18</f>
        <v>2165608</v>
      </c>
      <c r="G11" s="180">
        <f>F11/E11%</f>
        <v>42.19924768076473</v>
      </c>
    </row>
    <row r="12" spans="1:7" s="119" customFormat="1" ht="85.5">
      <c r="A12" s="72"/>
      <c r="B12" s="72"/>
      <c r="C12" s="132">
        <v>2320</v>
      </c>
      <c r="D12" s="148" t="s">
        <v>157</v>
      </c>
      <c r="E12" s="74">
        <v>316440</v>
      </c>
      <c r="F12" s="74">
        <v>101045</v>
      </c>
      <c r="G12" s="111"/>
    </row>
    <row r="13" spans="1:7" s="119" customFormat="1" ht="34.5" customHeight="1">
      <c r="A13" s="72"/>
      <c r="B13" s="72"/>
      <c r="C13" s="132">
        <v>3110</v>
      </c>
      <c r="D13" s="148" t="s">
        <v>206</v>
      </c>
      <c r="E13" s="74">
        <v>3816027</v>
      </c>
      <c r="F13" s="74">
        <v>1708981</v>
      </c>
      <c r="G13" s="111"/>
    </row>
    <row r="14" spans="1:7" s="119" customFormat="1" ht="28.5">
      <c r="A14" s="72"/>
      <c r="B14" s="72"/>
      <c r="C14" s="132">
        <v>4010</v>
      </c>
      <c r="D14" s="148" t="s">
        <v>150</v>
      </c>
      <c r="E14" s="74">
        <v>269238</v>
      </c>
      <c r="F14" s="74">
        <v>113056</v>
      </c>
      <c r="G14" s="111"/>
    </row>
    <row r="15" spans="1:7" s="119" customFormat="1" ht="24" customHeight="1">
      <c r="A15" s="72"/>
      <c r="B15" s="72"/>
      <c r="C15" s="132">
        <v>4040</v>
      </c>
      <c r="D15" s="148" t="s">
        <v>161</v>
      </c>
      <c r="E15" s="74">
        <v>10780</v>
      </c>
      <c r="F15" s="74">
        <v>8305</v>
      </c>
      <c r="G15" s="111"/>
    </row>
    <row r="16" spans="1:7" s="119" customFormat="1" ht="24" customHeight="1">
      <c r="A16" s="72"/>
      <c r="B16" s="72"/>
      <c r="C16" s="137" t="s">
        <v>194</v>
      </c>
      <c r="D16" s="148" t="s">
        <v>151</v>
      </c>
      <c r="E16" s="74">
        <v>154935</v>
      </c>
      <c r="F16" s="74">
        <v>44149</v>
      </c>
      <c r="G16" s="111"/>
    </row>
    <row r="17" spans="1:7" s="242" customFormat="1" ht="15.75">
      <c r="A17" s="72"/>
      <c r="B17" s="72"/>
      <c r="C17" s="137">
        <v>4170</v>
      </c>
      <c r="D17" s="148" t="s">
        <v>121</v>
      </c>
      <c r="E17" s="74">
        <v>561815</v>
      </c>
      <c r="F17" s="74">
        <v>190072</v>
      </c>
      <c r="G17" s="111"/>
    </row>
    <row r="18" spans="1:7" s="119" customFormat="1" ht="24" customHeight="1">
      <c r="A18" s="72"/>
      <c r="B18" s="72"/>
      <c r="C18" s="137" t="s">
        <v>384</v>
      </c>
      <c r="D18" s="148" t="s">
        <v>152</v>
      </c>
      <c r="E18" s="74">
        <v>2629</v>
      </c>
      <c r="F18" s="74"/>
      <c r="G18" s="111"/>
    </row>
    <row r="19" spans="1:7" s="119" customFormat="1" ht="42.75">
      <c r="A19" s="72"/>
      <c r="B19" s="72" t="s">
        <v>320</v>
      </c>
      <c r="C19" s="132"/>
      <c r="D19" s="148" t="s">
        <v>319</v>
      </c>
      <c r="E19" s="74">
        <f>E20+E21+E22</f>
        <v>19930</v>
      </c>
      <c r="F19" s="74">
        <f>F21+F22</f>
        <v>0</v>
      </c>
      <c r="G19" s="180">
        <f>F19/E19%</f>
        <v>0</v>
      </c>
    </row>
    <row r="20" spans="1:7" s="242" customFormat="1" ht="15.75">
      <c r="A20" s="72"/>
      <c r="B20" s="72"/>
      <c r="C20" s="137" t="s">
        <v>194</v>
      </c>
      <c r="D20" s="148" t="s">
        <v>151</v>
      </c>
      <c r="E20" s="74">
        <v>1394</v>
      </c>
      <c r="F20" s="74"/>
      <c r="G20" s="180"/>
    </row>
    <row r="21" spans="1:7" s="119" customFormat="1" ht="15.75">
      <c r="A21" s="72"/>
      <c r="B21" s="72"/>
      <c r="C21" s="137">
        <v>4170</v>
      </c>
      <c r="D21" s="148" t="s">
        <v>121</v>
      </c>
      <c r="E21" s="74">
        <v>17085</v>
      </c>
      <c r="F21" s="74"/>
      <c r="G21" s="111"/>
    </row>
    <row r="22" spans="1:7" s="119" customFormat="1" ht="15.75">
      <c r="A22" s="72"/>
      <c r="B22" s="225"/>
      <c r="C22" s="137" t="s">
        <v>400</v>
      </c>
      <c r="D22" s="148" t="s">
        <v>152</v>
      </c>
      <c r="E22" s="74">
        <v>1451</v>
      </c>
      <c r="F22" s="74"/>
      <c r="G22" s="111"/>
    </row>
    <row r="23" spans="1:7" s="119" customFormat="1" ht="24" customHeight="1">
      <c r="A23" s="72"/>
      <c r="B23" s="72" t="s">
        <v>101</v>
      </c>
      <c r="C23" s="132"/>
      <c r="D23" s="148" t="s">
        <v>26</v>
      </c>
      <c r="E23" s="74">
        <f>E24+E25+E26+E27+E28+E29</f>
        <v>1358803</v>
      </c>
      <c r="F23" s="74">
        <f>F24+F25+F26+F27+F28+F29</f>
        <v>622799</v>
      </c>
      <c r="G23" s="180">
        <f>F23/E23%</f>
        <v>45.834385116900684</v>
      </c>
    </row>
    <row r="24" spans="1:7" s="119" customFormat="1" ht="28.5">
      <c r="A24" s="72"/>
      <c r="B24" s="72"/>
      <c r="C24" s="132">
        <v>3020</v>
      </c>
      <c r="D24" s="148" t="s">
        <v>200</v>
      </c>
      <c r="E24" s="74">
        <v>1000</v>
      </c>
      <c r="F24" s="74">
        <v>180</v>
      </c>
      <c r="G24" s="111"/>
    </row>
    <row r="25" spans="1:7" s="119" customFormat="1" ht="28.5">
      <c r="A25" s="72"/>
      <c r="B25" s="72"/>
      <c r="C25" s="137">
        <v>4010</v>
      </c>
      <c r="D25" s="148" t="s">
        <v>150</v>
      </c>
      <c r="E25" s="74">
        <v>785578</v>
      </c>
      <c r="F25" s="74">
        <v>355588</v>
      </c>
      <c r="G25" s="111"/>
    </row>
    <row r="26" spans="1:7" s="119" customFormat="1" ht="24" customHeight="1">
      <c r="A26" s="72"/>
      <c r="B26" s="72"/>
      <c r="C26" s="132">
        <v>4040</v>
      </c>
      <c r="D26" s="148" t="s">
        <v>161</v>
      </c>
      <c r="E26" s="74">
        <v>62504</v>
      </c>
      <c r="F26" s="74">
        <v>55256</v>
      </c>
      <c r="G26" s="111"/>
    </row>
    <row r="27" spans="1:7" s="242" customFormat="1" ht="15.75">
      <c r="A27" s="72"/>
      <c r="B27" s="72"/>
      <c r="C27" s="137" t="s">
        <v>207</v>
      </c>
      <c r="D27" s="148" t="s">
        <v>151</v>
      </c>
      <c r="E27" s="74">
        <v>165917</v>
      </c>
      <c r="F27" s="74">
        <v>77566</v>
      </c>
      <c r="G27" s="111"/>
    </row>
    <row r="28" spans="1:7" s="119" customFormat="1" ht="15.75">
      <c r="A28" s="72"/>
      <c r="B28" s="72"/>
      <c r="C28" s="137">
        <v>4170</v>
      </c>
      <c r="D28" s="148" t="s">
        <v>121</v>
      </c>
      <c r="E28" s="74">
        <v>5800</v>
      </c>
      <c r="F28" s="74">
        <v>1270</v>
      </c>
      <c r="G28" s="111"/>
    </row>
    <row r="29" spans="1:7" s="119" customFormat="1" ht="25.5">
      <c r="A29" s="72"/>
      <c r="B29" s="225"/>
      <c r="C29" s="137" t="s">
        <v>401</v>
      </c>
      <c r="D29" s="148" t="s">
        <v>152</v>
      </c>
      <c r="E29" s="74">
        <v>338004</v>
      </c>
      <c r="F29" s="74">
        <v>132939</v>
      </c>
      <c r="G29" s="111"/>
    </row>
    <row r="30" spans="1:7" s="242" customFormat="1" ht="49.5" customHeight="1">
      <c r="A30" s="72"/>
      <c r="B30" s="72" t="s">
        <v>122</v>
      </c>
      <c r="C30" s="132"/>
      <c r="D30" s="148" t="s">
        <v>123</v>
      </c>
      <c r="E30" s="74">
        <f>E31</f>
        <v>79241</v>
      </c>
      <c r="F30" s="74">
        <f>F31</f>
        <v>14423</v>
      </c>
      <c r="G30" s="180">
        <f>F30/E30%</f>
        <v>18.2014361252382</v>
      </c>
    </row>
    <row r="31" spans="1:7" s="119" customFormat="1" ht="92.25" customHeight="1">
      <c r="A31" s="72"/>
      <c r="B31" s="72"/>
      <c r="C31" s="137">
        <v>2830</v>
      </c>
      <c r="D31" s="148" t="s">
        <v>178</v>
      </c>
      <c r="E31" s="74">
        <v>79241</v>
      </c>
      <c r="F31" s="74">
        <v>14423</v>
      </c>
      <c r="G31" s="111"/>
    </row>
    <row r="32" spans="1:7" s="119" customFormat="1" ht="30">
      <c r="A32" s="81" t="s">
        <v>25</v>
      </c>
      <c r="B32" s="81"/>
      <c r="C32" s="133"/>
      <c r="D32" s="232" t="s">
        <v>300</v>
      </c>
      <c r="E32" s="83">
        <f>E33+E36+E38</f>
        <v>2016815</v>
      </c>
      <c r="F32" s="83">
        <f>F33+F36+F38</f>
        <v>1014395</v>
      </c>
      <c r="G32" s="103">
        <f>F32/E32%</f>
        <v>50.29687898989248</v>
      </c>
    </row>
    <row r="33" spans="1:7" s="242" customFormat="1" ht="42.75">
      <c r="A33" s="114"/>
      <c r="B33" s="114" t="s">
        <v>142</v>
      </c>
      <c r="C33" s="132"/>
      <c r="D33" s="148" t="s">
        <v>143</v>
      </c>
      <c r="E33" s="115">
        <f>E34+E35</f>
        <v>121656</v>
      </c>
      <c r="F33" s="115">
        <f>F34+F35</f>
        <v>50209</v>
      </c>
      <c r="G33" s="180">
        <f>F33/E33%</f>
        <v>41.271289537712896</v>
      </c>
    </row>
    <row r="34" spans="1:7" s="119" customFormat="1" ht="92.25" customHeight="1">
      <c r="A34" s="114"/>
      <c r="B34" s="114"/>
      <c r="C34" s="132">
        <v>2320</v>
      </c>
      <c r="D34" s="148" t="s">
        <v>157</v>
      </c>
      <c r="E34" s="115">
        <v>23016</v>
      </c>
      <c r="F34" s="115">
        <v>889</v>
      </c>
      <c r="G34" s="116"/>
    </row>
    <row r="35" spans="1:7" ht="27" customHeight="1">
      <c r="A35" s="114"/>
      <c r="B35" s="114"/>
      <c r="C35" s="132">
        <v>2580</v>
      </c>
      <c r="D35" s="148" t="s">
        <v>162</v>
      </c>
      <c r="E35" s="115">
        <v>98640</v>
      </c>
      <c r="F35" s="115">
        <v>49320</v>
      </c>
      <c r="G35" s="116"/>
    </row>
    <row r="36" spans="1:7" ht="15">
      <c r="A36" s="72"/>
      <c r="B36" s="72" t="s">
        <v>27</v>
      </c>
      <c r="C36" s="132"/>
      <c r="D36" s="148" t="s">
        <v>28</v>
      </c>
      <c r="E36" s="74">
        <f>E37</f>
        <v>1861944</v>
      </c>
      <c r="F36" s="74">
        <f>F37</f>
        <v>930972</v>
      </c>
      <c r="G36" s="180">
        <f>F36/E36%</f>
        <v>50</v>
      </c>
    </row>
    <row r="37" spans="1:7" ht="85.5">
      <c r="A37" s="72"/>
      <c r="B37" s="72"/>
      <c r="C37" s="132">
        <v>2320</v>
      </c>
      <c r="D37" s="148" t="s">
        <v>157</v>
      </c>
      <c r="E37" s="74">
        <v>1861944</v>
      </c>
      <c r="F37" s="74">
        <v>930972</v>
      </c>
      <c r="G37" s="111"/>
    </row>
    <row r="38" spans="1:7" ht="15">
      <c r="A38" s="72"/>
      <c r="B38" s="72" t="s">
        <v>356</v>
      </c>
      <c r="C38" s="132"/>
      <c r="D38" s="148" t="s">
        <v>357</v>
      </c>
      <c r="E38" s="74">
        <f>E39</f>
        <v>33215</v>
      </c>
      <c r="F38" s="74">
        <f>F39</f>
        <v>33214</v>
      </c>
      <c r="G38" s="180">
        <f>F38/E38%</f>
        <v>99.9969893120578</v>
      </c>
    </row>
    <row r="39" spans="1:7" ht="18.75" customHeight="1">
      <c r="A39" s="72"/>
      <c r="B39" s="72"/>
      <c r="C39" s="132">
        <v>3110</v>
      </c>
      <c r="D39" s="148" t="s">
        <v>206</v>
      </c>
      <c r="E39" s="74">
        <v>33215</v>
      </c>
      <c r="F39" s="74">
        <v>33214</v>
      </c>
      <c r="G39" s="180"/>
    </row>
    <row r="40" spans="1:7" s="64" customFormat="1" ht="26.25" customHeight="1">
      <c r="A40" s="355" t="s">
        <v>29</v>
      </c>
      <c r="B40" s="356"/>
      <c r="C40" s="356"/>
      <c r="D40" s="357"/>
      <c r="E40" s="60">
        <f>E4+E32</f>
        <v>11511613</v>
      </c>
      <c r="F40" s="60">
        <f>F4+F32</f>
        <v>4705332</v>
      </c>
      <c r="G40" s="154">
        <f>F40/E40%</f>
        <v>40.87465414273395</v>
      </c>
    </row>
  </sheetData>
  <sheetProtection/>
  <mergeCells count="3">
    <mergeCell ref="F1:G1"/>
    <mergeCell ref="A2:G2"/>
    <mergeCell ref="A40:D40"/>
  </mergeCells>
  <printOptions/>
  <pageMargins left="0.75" right="0.75" top="1" bottom="1" header="0.5" footer="0.5"/>
  <pageSetup fitToHeight="2" horizontalDpi="600" verticalDpi="600" orientation="portrait" paperSize="9" scale="78" r:id="rId1"/>
  <headerFooter alignWithMargins="0"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6"/>
  </sheetPr>
  <dimension ref="A1:L34"/>
  <sheetViews>
    <sheetView zoomScalePageLayoutView="0" workbookViewId="0" topLeftCell="A1">
      <selection activeCell="L27" sqref="L27"/>
    </sheetView>
  </sheetViews>
  <sheetFormatPr defaultColWidth="9.00390625" defaultRowHeight="12.75"/>
  <cols>
    <col min="3" max="3" width="9.125" style="147" customWidth="1"/>
    <col min="4" max="4" width="31.375" style="0" customWidth="1"/>
    <col min="5" max="5" width="24.00390625" style="0" customWidth="1"/>
    <col min="6" max="6" width="21.75390625" style="0" customWidth="1"/>
    <col min="7" max="7" width="15.125" style="0" bestFit="1" customWidth="1"/>
  </cols>
  <sheetData>
    <row r="1" spans="1:7" ht="30.75" customHeight="1">
      <c r="A1" s="64"/>
      <c r="B1" s="64"/>
      <c r="C1" s="64"/>
      <c r="D1" s="1"/>
      <c r="E1" s="1"/>
      <c r="F1" s="366" t="s">
        <v>412</v>
      </c>
      <c r="G1" s="367"/>
    </row>
    <row r="2" spans="1:7" ht="63" customHeight="1" thickBot="1">
      <c r="A2" s="346" t="s">
        <v>413</v>
      </c>
      <c r="B2" s="346"/>
      <c r="C2" s="346"/>
      <c r="D2" s="346"/>
      <c r="E2" s="346"/>
      <c r="F2" s="346"/>
      <c r="G2" s="346"/>
    </row>
    <row r="3" spans="1:7" ht="16.5" thickBot="1">
      <c r="A3" s="127" t="s">
        <v>1</v>
      </c>
      <c r="B3" s="65" t="s">
        <v>2</v>
      </c>
      <c r="C3" s="65" t="s">
        <v>3</v>
      </c>
      <c r="D3" s="2" t="s">
        <v>4</v>
      </c>
      <c r="E3" s="2" t="s">
        <v>5</v>
      </c>
      <c r="F3" s="3" t="s">
        <v>6</v>
      </c>
      <c r="G3" s="146" t="s">
        <v>7</v>
      </c>
    </row>
    <row r="4" spans="1:12" ht="27" customHeight="1">
      <c r="A4" s="81" t="s">
        <v>52</v>
      </c>
      <c r="B4" s="81"/>
      <c r="C4" s="134"/>
      <c r="D4" s="232" t="s">
        <v>65</v>
      </c>
      <c r="E4" s="83">
        <f>E5+E9</f>
        <v>24961612</v>
      </c>
      <c r="F4" s="83">
        <f>F5+F9</f>
        <v>3883451</v>
      </c>
      <c r="G4" s="70">
        <f>F4/E4%</f>
        <v>15.557693148984129</v>
      </c>
      <c r="K4" s="90"/>
      <c r="L4" s="90"/>
    </row>
    <row r="5" spans="1:12" ht="27.75" customHeight="1">
      <c r="A5" s="72"/>
      <c r="B5" s="72" t="s">
        <v>53</v>
      </c>
      <c r="C5" s="135"/>
      <c r="D5" s="148" t="s">
        <v>66</v>
      </c>
      <c r="E5" s="74">
        <f>E6+E7+E8</f>
        <v>24661612</v>
      </c>
      <c r="F5" s="74">
        <f>F6+F7+F8</f>
        <v>3883451</v>
      </c>
      <c r="G5" s="223">
        <f>F5/E5%</f>
        <v>15.746947117649892</v>
      </c>
      <c r="K5" s="90"/>
      <c r="L5" s="90"/>
    </row>
    <row r="6" spans="1:7" ht="28.5">
      <c r="A6" s="72"/>
      <c r="B6" s="72"/>
      <c r="C6" s="136" t="s">
        <v>181</v>
      </c>
      <c r="D6" s="148" t="s">
        <v>154</v>
      </c>
      <c r="E6" s="74">
        <v>23511612</v>
      </c>
      <c r="F6" s="74">
        <v>3576698</v>
      </c>
      <c r="G6" s="110"/>
    </row>
    <row r="7" spans="1:7" ht="42.75">
      <c r="A7" s="72"/>
      <c r="B7" s="72"/>
      <c r="C7" s="136" t="s">
        <v>239</v>
      </c>
      <c r="D7" s="148" t="s">
        <v>155</v>
      </c>
      <c r="E7" s="74">
        <v>850000</v>
      </c>
      <c r="F7" s="74">
        <v>6753</v>
      </c>
      <c r="G7" s="110"/>
    </row>
    <row r="8" spans="1:7" ht="85.5">
      <c r="A8" s="72"/>
      <c r="B8" s="72"/>
      <c r="C8" s="136" t="s">
        <v>385</v>
      </c>
      <c r="D8" s="148" t="s">
        <v>386</v>
      </c>
      <c r="E8" s="74">
        <v>300000</v>
      </c>
      <c r="F8" s="74">
        <v>300000</v>
      </c>
      <c r="G8" s="110"/>
    </row>
    <row r="9" spans="1:7" s="242" customFormat="1" ht="21.75" customHeight="1">
      <c r="A9" s="72"/>
      <c r="B9" s="76" t="s">
        <v>387</v>
      </c>
      <c r="C9" s="324"/>
      <c r="D9" s="236" t="s">
        <v>388</v>
      </c>
      <c r="E9" s="79">
        <f>E10</f>
        <v>300000</v>
      </c>
      <c r="F9" s="79">
        <f>F10</f>
        <v>0</v>
      </c>
      <c r="G9" s="80">
        <f>F9/E9%</f>
        <v>0</v>
      </c>
    </row>
    <row r="10" spans="1:12" s="120" customFormat="1" ht="85.5">
      <c r="A10" s="72"/>
      <c r="B10" s="72"/>
      <c r="C10" s="136" t="s">
        <v>244</v>
      </c>
      <c r="D10" s="148" t="s">
        <v>389</v>
      </c>
      <c r="E10" s="74">
        <v>300000</v>
      </c>
      <c r="F10" s="74"/>
      <c r="G10" s="110"/>
      <c r="L10" s="181"/>
    </row>
    <row r="11" spans="1:12" s="120" customFormat="1" ht="15.75">
      <c r="A11" s="81" t="s">
        <v>14</v>
      </c>
      <c r="B11" s="81"/>
      <c r="C11" s="133"/>
      <c r="D11" s="233" t="s">
        <v>15</v>
      </c>
      <c r="E11" s="83">
        <f>E12</f>
        <v>199007</v>
      </c>
      <c r="F11" s="83">
        <f>F12</f>
        <v>23000</v>
      </c>
      <c r="G11" s="103">
        <f>F11/E11%</f>
        <v>11.557382403634044</v>
      </c>
      <c r="L11" s="181"/>
    </row>
    <row r="12" spans="1:12" s="120" customFormat="1" ht="30">
      <c r="A12" s="72"/>
      <c r="B12" s="76" t="s">
        <v>119</v>
      </c>
      <c r="C12" s="325"/>
      <c r="D12" s="236" t="s">
        <v>381</v>
      </c>
      <c r="E12" s="79">
        <f>E13+E14</f>
        <v>199007</v>
      </c>
      <c r="F12" s="79">
        <f>F13+F14</f>
        <v>23000</v>
      </c>
      <c r="G12" s="154">
        <f>F12/E12%</f>
        <v>11.557382403634044</v>
      </c>
      <c r="L12" s="181"/>
    </row>
    <row r="13" spans="1:7" ht="28.5">
      <c r="A13" s="72"/>
      <c r="B13" s="72"/>
      <c r="C13" s="136" t="s">
        <v>181</v>
      </c>
      <c r="D13" s="148" t="s">
        <v>154</v>
      </c>
      <c r="E13" s="74">
        <v>15307</v>
      </c>
      <c r="F13" s="74"/>
      <c r="G13" s="111"/>
    </row>
    <row r="14" spans="1:7" ht="42.75">
      <c r="A14" s="72"/>
      <c r="B14" s="72"/>
      <c r="C14" s="132">
        <v>6060</v>
      </c>
      <c r="D14" s="148" t="s">
        <v>155</v>
      </c>
      <c r="E14" s="74">
        <v>183700</v>
      </c>
      <c r="F14" s="74">
        <v>23000</v>
      </c>
      <c r="G14" s="111"/>
    </row>
    <row r="15" spans="1:7" ht="15.75">
      <c r="A15" s="81" t="s">
        <v>18</v>
      </c>
      <c r="B15" s="81"/>
      <c r="C15" s="133"/>
      <c r="D15" s="232" t="s">
        <v>19</v>
      </c>
      <c r="E15" s="83">
        <f>E16</f>
        <v>2305046</v>
      </c>
      <c r="F15" s="83">
        <f>F16</f>
        <v>1745342</v>
      </c>
      <c r="G15" s="103">
        <f>F15/E15%</f>
        <v>75.71831538286004</v>
      </c>
    </row>
    <row r="16" spans="1:7" ht="15">
      <c r="A16" s="72"/>
      <c r="B16" s="72" t="s">
        <v>55</v>
      </c>
      <c r="C16" s="132"/>
      <c r="D16" s="234" t="s">
        <v>67</v>
      </c>
      <c r="E16" s="74">
        <f>E17+E18</f>
        <v>2305046</v>
      </c>
      <c r="F16" s="74">
        <f>F17+F18</f>
        <v>1745342</v>
      </c>
      <c r="G16" s="180">
        <f>F16/E16%</f>
        <v>75.71831538286004</v>
      </c>
    </row>
    <row r="17" spans="1:7" ht="28.5">
      <c r="A17" s="72"/>
      <c r="B17" s="72"/>
      <c r="C17" s="137">
        <v>6050</v>
      </c>
      <c r="D17" s="148" t="s">
        <v>154</v>
      </c>
      <c r="E17" s="74">
        <v>2036546</v>
      </c>
      <c r="F17" s="74">
        <v>1708871</v>
      </c>
      <c r="G17" s="111"/>
    </row>
    <row r="18" spans="1:7" ht="42.75">
      <c r="A18" s="72"/>
      <c r="B18" s="72"/>
      <c r="C18" s="132">
        <v>6060</v>
      </c>
      <c r="D18" s="148" t="s">
        <v>155</v>
      </c>
      <c r="E18" s="74">
        <v>268500</v>
      </c>
      <c r="F18" s="74">
        <v>36471</v>
      </c>
      <c r="G18" s="111"/>
    </row>
    <row r="19" spans="1:7" ht="15.75">
      <c r="A19" s="81" t="s">
        <v>33</v>
      </c>
      <c r="B19" s="81"/>
      <c r="C19" s="133"/>
      <c r="D19" s="232" t="s">
        <v>34</v>
      </c>
      <c r="E19" s="83">
        <f>E20+E22</f>
        <v>265000</v>
      </c>
      <c r="F19" s="83">
        <f>F20+F22</f>
        <v>43690</v>
      </c>
      <c r="G19" s="103">
        <f>F19/E19%</f>
        <v>16.486792452830187</v>
      </c>
    </row>
    <row r="20" spans="1:7" ht="15.75">
      <c r="A20" s="114"/>
      <c r="B20" s="76" t="s">
        <v>58</v>
      </c>
      <c r="C20" s="325"/>
      <c r="D20" s="236" t="s">
        <v>71</v>
      </c>
      <c r="E20" s="115">
        <f>E21</f>
        <v>185000</v>
      </c>
      <c r="F20" s="115">
        <f>F21</f>
        <v>22411</v>
      </c>
      <c r="G20" s="180">
        <f>F20/E20%</f>
        <v>12.114054054054055</v>
      </c>
    </row>
    <row r="21" spans="1:7" ht="28.5">
      <c r="A21" s="114"/>
      <c r="B21" s="114"/>
      <c r="C21" s="239">
        <v>6050</v>
      </c>
      <c r="D21" s="148" t="s">
        <v>154</v>
      </c>
      <c r="E21" s="115">
        <v>185000</v>
      </c>
      <c r="F21" s="115">
        <v>22411</v>
      </c>
      <c r="G21" s="116"/>
    </row>
    <row r="22" spans="1:7" ht="15.75">
      <c r="A22" s="114"/>
      <c r="B22" s="76" t="s">
        <v>35</v>
      </c>
      <c r="C22" s="325"/>
      <c r="D22" s="236" t="s">
        <v>36</v>
      </c>
      <c r="E22" s="79">
        <f>E23</f>
        <v>80000</v>
      </c>
      <c r="F22" s="79">
        <f>F23</f>
        <v>21279</v>
      </c>
      <c r="G22" s="154">
        <f>F22/E22%</f>
        <v>26.59875</v>
      </c>
    </row>
    <row r="23" spans="1:7" ht="28.5">
      <c r="A23" s="114"/>
      <c r="B23" s="114"/>
      <c r="C23" s="239">
        <v>6050</v>
      </c>
      <c r="D23" s="148" t="s">
        <v>154</v>
      </c>
      <c r="E23" s="115">
        <v>80000</v>
      </c>
      <c r="F23" s="115">
        <v>21279</v>
      </c>
      <c r="G23" s="116"/>
    </row>
    <row r="24" spans="1:7" ht="18.75" customHeight="1">
      <c r="A24" s="81" t="s">
        <v>96</v>
      </c>
      <c r="B24" s="81"/>
      <c r="C24" s="133"/>
      <c r="D24" s="233" t="s">
        <v>97</v>
      </c>
      <c r="E24" s="83">
        <f>E25</f>
        <v>50000</v>
      </c>
      <c r="F24" s="83">
        <f>F25</f>
        <v>0</v>
      </c>
      <c r="G24" s="103">
        <f>F24/E24%</f>
        <v>0</v>
      </c>
    </row>
    <row r="25" spans="1:7" ht="28.5">
      <c r="A25" s="72"/>
      <c r="B25" s="72" t="s">
        <v>98</v>
      </c>
      <c r="C25" s="132"/>
      <c r="D25" s="148" t="s">
        <v>37</v>
      </c>
      <c r="E25" s="74">
        <f>E26</f>
        <v>50000</v>
      </c>
      <c r="F25" s="74">
        <f>F26</f>
        <v>0</v>
      </c>
      <c r="G25" s="180">
        <f>F25/E25%</f>
        <v>0</v>
      </c>
    </row>
    <row r="26" spans="1:7" ht="28.5">
      <c r="A26" s="72"/>
      <c r="B26" s="72"/>
      <c r="C26" s="137">
        <v>6050</v>
      </c>
      <c r="D26" s="148" t="s">
        <v>154</v>
      </c>
      <c r="E26" s="74">
        <v>50000</v>
      </c>
      <c r="F26" s="74"/>
      <c r="G26" s="111"/>
    </row>
    <row r="27" spans="1:7" ht="30">
      <c r="A27" s="227" t="s">
        <v>39</v>
      </c>
      <c r="B27" s="227"/>
      <c r="C27" s="228"/>
      <c r="D27" s="235" t="s">
        <v>40</v>
      </c>
      <c r="E27" s="229">
        <f>E28</f>
        <v>1200000</v>
      </c>
      <c r="F27" s="229">
        <f>F28</f>
        <v>10959.13</v>
      </c>
      <c r="G27" s="230">
        <f>F27/E27%</f>
        <v>0.9132608333333333</v>
      </c>
    </row>
    <row r="28" spans="1:7" ht="15">
      <c r="A28" s="114"/>
      <c r="B28" s="114" t="s">
        <v>83</v>
      </c>
      <c r="C28" s="238"/>
      <c r="D28" s="113" t="s">
        <v>89</v>
      </c>
      <c r="E28" s="115">
        <f>E29</f>
        <v>1200000</v>
      </c>
      <c r="F28" s="115">
        <f>F29</f>
        <v>10959.13</v>
      </c>
      <c r="G28" s="180">
        <f>F28/E28%</f>
        <v>0.9132608333333333</v>
      </c>
    </row>
    <row r="29" spans="1:7" ht="28.5">
      <c r="A29" s="72"/>
      <c r="B29" s="72"/>
      <c r="C29" s="137">
        <v>6050</v>
      </c>
      <c r="D29" s="148" t="s">
        <v>154</v>
      </c>
      <c r="E29" s="74">
        <v>1200000</v>
      </c>
      <c r="F29" s="74">
        <v>10959.13</v>
      </c>
      <c r="G29" s="111"/>
    </row>
    <row r="30" spans="1:7" ht="20.25" customHeight="1">
      <c r="A30" s="81" t="s">
        <v>91</v>
      </c>
      <c r="B30" s="81"/>
      <c r="C30" s="133"/>
      <c r="D30" s="232" t="s">
        <v>242</v>
      </c>
      <c r="E30" s="83">
        <f>E31</f>
        <v>160000</v>
      </c>
      <c r="F30" s="83">
        <f>F31</f>
        <v>67213</v>
      </c>
      <c r="G30" s="103">
        <f>F30/E30%</f>
        <v>42.008125</v>
      </c>
    </row>
    <row r="31" spans="1:7" ht="16.5" customHeight="1">
      <c r="A31" s="114"/>
      <c r="B31" s="114" t="s">
        <v>144</v>
      </c>
      <c r="C31" s="132"/>
      <c r="D31" s="148" t="s">
        <v>145</v>
      </c>
      <c r="E31" s="115">
        <f>E32+E33</f>
        <v>160000</v>
      </c>
      <c r="F31" s="115">
        <f>F32+F33</f>
        <v>67213</v>
      </c>
      <c r="G31" s="180">
        <f>F31/E31%</f>
        <v>42.008125</v>
      </c>
    </row>
    <row r="32" spans="1:7" ht="28.5">
      <c r="A32" s="114"/>
      <c r="B32" s="114"/>
      <c r="C32" s="132">
        <v>6050</v>
      </c>
      <c r="D32" s="148" t="s">
        <v>154</v>
      </c>
      <c r="E32" s="115">
        <v>60000</v>
      </c>
      <c r="F32" s="115"/>
      <c r="G32" s="180">
        <f>F32/E32%</f>
        <v>0</v>
      </c>
    </row>
    <row r="33" spans="1:7" ht="42.75">
      <c r="A33" s="114"/>
      <c r="B33" s="114"/>
      <c r="C33" s="132">
        <v>6060</v>
      </c>
      <c r="D33" s="148" t="s">
        <v>155</v>
      </c>
      <c r="E33" s="115">
        <v>100000</v>
      </c>
      <c r="F33" s="115">
        <v>67213</v>
      </c>
      <c r="G33" s="180"/>
    </row>
    <row r="34" spans="1:7" ht="27.75" customHeight="1">
      <c r="A34" s="355" t="s">
        <v>29</v>
      </c>
      <c r="B34" s="356"/>
      <c r="C34" s="356"/>
      <c r="D34" s="357"/>
      <c r="E34" s="60">
        <f>E4+E11+E15+E19+E24+E27+E30</f>
        <v>29140665</v>
      </c>
      <c r="F34" s="60">
        <f>F4+F11+F15+F19+F24+F27+F30</f>
        <v>5773655.13</v>
      </c>
      <c r="G34" s="154">
        <f>F34/E34%</f>
        <v>19.813052070019676</v>
      </c>
    </row>
  </sheetData>
  <sheetProtection/>
  <mergeCells count="3">
    <mergeCell ref="F1:G1"/>
    <mergeCell ref="A2:G2"/>
    <mergeCell ref="A34:D34"/>
  </mergeCells>
  <printOptions/>
  <pageMargins left="0.75" right="0.75" top="1" bottom="1" header="0.5" footer="0.5"/>
  <pageSetup horizontalDpi="600" verticalDpi="600" orientation="portrait" paperSize="9" scale="69" r:id="rId1"/>
  <headerFooter alignWithMargins="0"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G16"/>
  <sheetViews>
    <sheetView zoomScalePageLayoutView="0" workbookViewId="0" topLeftCell="A1">
      <selection activeCell="M6" sqref="M6"/>
    </sheetView>
  </sheetViews>
  <sheetFormatPr defaultColWidth="9.00390625" defaultRowHeight="12.75"/>
  <cols>
    <col min="1" max="1" width="8.25390625" style="62" customWidth="1"/>
    <col min="2" max="2" width="10.75390625" style="62" customWidth="1"/>
    <col min="3" max="3" width="10.875" style="62" customWidth="1"/>
    <col min="4" max="4" width="26.875" style="62" customWidth="1"/>
    <col min="5" max="5" width="19.625" style="62" customWidth="1"/>
    <col min="6" max="6" width="17.125" style="62" customWidth="1"/>
    <col min="7" max="7" width="13.75390625" style="62" customWidth="1"/>
    <col min="8" max="16384" width="9.125" style="62" customWidth="1"/>
  </cols>
  <sheetData>
    <row r="1" spans="1:7" ht="29.25" customHeight="1">
      <c r="A1" s="1"/>
      <c r="B1" s="1"/>
      <c r="C1" s="1"/>
      <c r="D1" s="105"/>
      <c r="G1" s="105" t="s">
        <v>416</v>
      </c>
    </row>
    <row r="2" spans="1:7" s="104" customFormat="1" ht="87.75" customHeight="1">
      <c r="A2" s="347" t="s">
        <v>415</v>
      </c>
      <c r="B2" s="347"/>
      <c r="C2" s="347"/>
      <c r="D2" s="347"/>
      <c r="E2" s="347"/>
      <c r="F2" s="347"/>
      <c r="G2" s="347"/>
    </row>
    <row r="3" spans="1:7" ht="28.5" customHeight="1">
      <c r="A3" s="185" t="s">
        <v>1</v>
      </c>
      <c r="B3" s="185" t="s">
        <v>2</v>
      </c>
      <c r="C3" s="133" t="s">
        <v>3</v>
      </c>
      <c r="D3" s="185" t="s">
        <v>4</v>
      </c>
      <c r="E3" s="185" t="s">
        <v>5</v>
      </c>
      <c r="F3" s="185" t="s">
        <v>6</v>
      </c>
      <c r="G3" s="185" t="s">
        <v>7</v>
      </c>
    </row>
    <row r="4" spans="1:7" s="119" customFormat="1" ht="36.75" customHeight="1">
      <c r="A4" s="76" t="s">
        <v>196</v>
      </c>
      <c r="B4" s="76"/>
      <c r="C4" s="152"/>
      <c r="D4" s="232" t="s">
        <v>208</v>
      </c>
      <c r="E4" s="79">
        <f>E5+E7+E9+E11+E13</f>
        <v>200000</v>
      </c>
      <c r="F4" s="79">
        <f>F5+F7+F9+F11+F13</f>
        <v>31685</v>
      </c>
      <c r="G4" s="103">
        <f>F4/E4%</f>
        <v>15.8425</v>
      </c>
    </row>
    <row r="5" spans="1:7" s="242" customFormat="1" ht="24.75" customHeight="1">
      <c r="A5" s="72"/>
      <c r="B5" s="72" t="s">
        <v>209</v>
      </c>
      <c r="C5" s="137"/>
      <c r="D5" s="148" t="s">
        <v>210</v>
      </c>
      <c r="E5" s="74">
        <f>E6</f>
        <v>5000</v>
      </c>
      <c r="F5" s="74">
        <f>F6</f>
        <v>0</v>
      </c>
      <c r="G5" s="103">
        <f>F5/E5%</f>
        <v>0</v>
      </c>
    </row>
    <row r="6" spans="1:7" s="119" customFormat="1" ht="23.25" customHeight="1">
      <c r="A6" s="72"/>
      <c r="B6" s="72"/>
      <c r="C6" s="137" t="s">
        <v>384</v>
      </c>
      <c r="D6" s="148" t="s">
        <v>152</v>
      </c>
      <c r="E6" s="74">
        <v>5000</v>
      </c>
      <c r="F6" s="74"/>
      <c r="G6" s="103"/>
    </row>
    <row r="7" spans="1:7" s="242" customFormat="1" ht="30.75" customHeight="1">
      <c r="A7" s="72"/>
      <c r="B7" s="72" t="s">
        <v>211</v>
      </c>
      <c r="C7" s="137"/>
      <c r="D7" s="148" t="s">
        <v>212</v>
      </c>
      <c r="E7" s="74">
        <f>E8</f>
        <v>91300</v>
      </c>
      <c r="F7" s="74">
        <f>F8</f>
        <v>0</v>
      </c>
      <c r="G7" s="180">
        <f>F7/E7%</f>
        <v>0</v>
      </c>
    </row>
    <row r="8" spans="1:7" s="119" customFormat="1" ht="20.25" customHeight="1">
      <c r="A8" s="72"/>
      <c r="B8" s="72"/>
      <c r="C8" s="137">
        <v>4300</v>
      </c>
      <c r="D8" s="148" t="s">
        <v>152</v>
      </c>
      <c r="E8" s="74">
        <v>91300</v>
      </c>
      <c r="F8" s="74"/>
      <c r="G8" s="103"/>
    </row>
    <row r="9" spans="1:7" s="242" customFormat="1" ht="28.5" customHeight="1">
      <c r="A9" s="72"/>
      <c r="B9" s="72" t="s">
        <v>251</v>
      </c>
      <c r="C9" s="137"/>
      <c r="D9" s="148" t="s">
        <v>252</v>
      </c>
      <c r="E9" s="74">
        <f>E10</f>
        <v>10000</v>
      </c>
      <c r="F9" s="74">
        <f>F10</f>
        <v>0</v>
      </c>
      <c r="G9" s="103">
        <f>F9/E9%</f>
        <v>0</v>
      </c>
    </row>
    <row r="10" spans="1:7" s="119" customFormat="1" ht="22.5" customHeight="1">
      <c r="A10" s="72"/>
      <c r="B10" s="72"/>
      <c r="C10" s="137" t="s">
        <v>404</v>
      </c>
      <c r="D10" s="148" t="s">
        <v>152</v>
      </c>
      <c r="E10" s="74">
        <v>10000</v>
      </c>
      <c r="F10" s="74"/>
      <c r="G10" s="103"/>
    </row>
    <row r="11" spans="1:7" s="242" customFormat="1" ht="28.5">
      <c r="A11" s="72"/>
      <c r="B11" s="72" t="s">
        <v>405</v>
      </c>
      <c r="C11" s="137"/>
      <c r="D11" s="148" t="s">
        <v>441</v>
      </c>
      <c r="E11" s="74">
        <f>E12</f>
        <v>20000</v>
      </c>
      <c r="F11" s="74">
        <f>F12</f>
        <v>0</v>
      </c>
      <c r="G11" s="103">
        <f>F11/E11%</f>
        <v>0</v>
      </c>
    </row>
    <row r="12" spans="1:7" s="119" customFormat="1" ht="30.75" customHeight="1">
      <c r="A12" s="72"/>
      <c r="B12" s="72"/>
      <c r="C12" s="137" t="s">
        <v>404</v>
      </c>
      <c r="D12" s="148" t="s">
        <v>152</v>
      </c>
      <c r="E12" s="74">
        <v>20000</v>
      </c>
      <c r="F12" s="74"/>
      <c r="G12" s="103"/>
    </row>
    <row r="13" spans="1:7" s="119" customFormat="1" ht="24.75" customHeight="1">
      <c r="A13" s="72"/>
      <c r="B13" s="72" t="s">
        <v>213</v>
      </c>
      <c r="C13" s="137"/>
      <c r="D13" s="148" t="s">
        <v>36</v>
      </c>
      <c r="E13" s="74">
        <f>E14+E15</f>
        <v>73700</v>
      </c>
      <c r="F13" s="74">
        <f>F14+F15</f>
        <v>31685</v>
      </c>
      <c r="G13" s="180">
        <f>F13/E13%</f>
        <v>42.99185888738128</v>
      </c>
    </row>
    <row r="14" spans="1:7" ht="128.25">
      <c r="A14" s="72"/>
      <c r="B14" s="72"/>
      <c r="C14" s="137">
        <v>2360</v>
      </c>
      <c r="D14" s="148" t="s">
        <v>305</v>
      </c>
      <c r="E14" s="74">
        <v>10000</v>
      </c>
      <c r="F14" s="74"/>
      <c r="G14" s="180">
        <f>F14/E14%</f>
        <v>0</v>
      </c>
    </row>
    <row r="15" spans="1:7" ht="25.5">
      <c r="A15" s="72"/>
      <c r="B15" s="72"/>
      <c r="C15" s="137" t="s">
        <v>335</v>
      </c>
      <c r="D15" s="148" t="s">
        <v>152</v>
      </c>
      <c r="E15" s="74">
        <v>63700</v>
      </c>
      <c r="F15" s="74">
        <v>31685</v>
      </c>
      <c r="G15" s="180"/>
    </row>
    <row r="16" spans="1:7" ht="32.25" customHeight="1">
      <c r="A16" s="387" t="s">
        <v>414</v>
      </c>
      <c r="B16" s="352"/>
      <c r="C16" s="352"/>
      <c r="D16" s="353"/>
      <c r="E16" s="326">
        <f>E5+E7+E9+E11+E13</f>
        <v>200000</v>
      </c>
      <c r="F16" s="326">
        <f>F5+F7+F9+F11+F13</f>
        <v>31685</v>
      </c>
      <c r="G16" s="154">
        <f>F16/E16%</f>
        <v>15.8425</v>
      </c>
    </row>
  </sheetData>
  <sheetProtection/>
  <mergeCells count="2">
    <mergeCell ref="A2:G2"/>
    <mergeCell ref="A16:D16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17"/>
  <sheetViews>
    <sheetView zoomScalePageLayoutView="0" workbookViewId="0" topLeftCell="A1">
      <selection activeCell="C3" sqref="C3:F3"/>
    </sheetView>
  </sheetViews>
  <sheetFormatPr defaultColWidth="9.00390625" defaultRowHeight="12.75"/>
  <cols>
    <col min="1" max="1" width="5.625" style="62" customWidth="1"/>
    <col min="2" max="2" width="5.00390625" style="62" customWidth="1"/>
    <col min="3" max="3" width="51.125" style="62" customWidth="1"/>
    <col min="4" max="5" width="15.25390625" style="62" customWidth="1"/>
    <col min="6" max="6" width="16.25390625" style="62" customWidth="1"/>
    <col min="7" max="7" width="16.75390625" style="62" customWidth="1"/>
    <col min="8" max="16384" width="9.125" style="62" customWidth="1"/>
  </cols>
  <sheetData>
    <row r="1" spans="1:7" ht="30.75" customHeight="1">
      <c r="A1" s="1"/>
      <c r="B1" s="1"/>
      <c r="C1" s="1"/>
      <c r="D1" s="1"/>
      <c r="E1" s="1"/>
      <c r="F1" s="348" t="s">
        <v>418</v>
      </c>
      <c r="G1" s="348"/>
    </row>
    <row r="2" spans="1:7" ht="24.75" customHeight="1">
      <c r="A2" s="1"/>
      <c r="B2" s="1"/>
      <c r="C2" s="1"/>
      <c r="D2" s="1"/>
      <c r="E2" s="1"/>
      <c r="F2" s="1"/>
      <c r="G2" s="1"/>
    </row>
    <row r="3" spans="1:7" s="106" customFormat="1" ht="90.75" customHeight="1">
      <c r="A3" s="33"/>
      <c r="B3" s="33"/>
      <c r="C3" s="349" t="s">
        <v>417</v>
      </c>
      <c r="D3" s="349"/>
      <c r="E3" s="349"/>
      <c r="F3" s="349"/>
      <c r="G3" s="33"/>
    </row>
    <row r="4" spans="1:7" ht="18" customHeight="1">
      <c r="A4" s="1"/>
      <c r="B4" s="1"/>
      <c r="C4" s="1"/>
      <c r="D4" s="1"/>
      <c r="E4" s="1"/>
      <c r="F4" s="1"/>
      <c r="G4" s="1"/>
    </row>
    <row r="5" spans="1:7" ht="18" customHeight="1">
      <c r="A5" s="1"/>
      <c r="B5" s="1"/>
      <c r="C5" s="1"/>
      <c r="D5" s="1"/>
      <c r="E5" s="1"/>
      <c r="F5" s="1"/>
      <c r="G5" s="1"/>
    </row>
    <row r="6" spans="1:7" ht="30.75" customHeight="1">
      <c r="A6" s="351" t="s">
        <v>92</v>
      </c>
      <c r="B6" s="388" t="s">
        <v>4</v>
      </c>
      <c r="C6" s="389"/>
      <c r="D6" s="392" t="s">
        <v>219</v>
      </c>
      <c r="E6" s="392"/>
      <c r="F6" s="393" t="s">
        <v>93</v>
      </c>
      <c r="G6" s="393"/>
    </row>
    <row r="7" spans="1:7" ht="24.75" customHeight="1">
      <c r="A7" s="345"/>
      <c r="B7" s="390"/>
      <c r="C7" s="391"/>
      <c r="D7" s="5" t="s">
        <v>5</v>
      </c>
      <c r="E7" s="5" t="s">
        <v>6</v>
      </c>
      <c r="F7" s="5" t="s">
        <v>5</v>
      </c>
      <c r="G7" s="5" t="s">
        <v>6</v>
      </c>
    </row>
    <row r="8" spans="1:7" ht="31.5" customHeight="1">
      <c r="A8" s="32"/>
      <c r="B8" s="164">
        <v>1</v>
      </c>
      <c r="C8" s="56" t="s">
        <v>184</v>
      </c>
      <c r="D8" s="35">
        <v>2956000</v>
      </c>
      <c r="E8" s="35">
        <v>837022</v>
      </c>
      <c r="F8" s="35">
        <v>2956000</v>
      </c>
      <c r="G8" s="35">
        <v>1302217</v>
      </c>
    </row>
    <row r="9" spans="1:7" ht="48.75" customHeight="1">
      <c r="A9" s="32"/>
      <c r="B9" s="164">
        <v>2</v>
      </c>
      <c r="C9" s="55" t="s">
        <v>149</v>
      </c>
      <c r="D9" s="35">
        <v>383000</v>
      </c>
      <c r="E9" s="35">
        <v>157555</v>
      </c>
      <c r="F9" s="35">
        <v>383000</v>
      </c>
      <c r="G9" s="35">
        <v>122293</v>
      </c>
    </row>
    <row r="10" spans="1:7" ht="28.5" customHeight="1">
      <c r="A10" s="31"/>
      <c r="B10" s="350" t="s">
        <v>115</v>
      </c>
      <c r="C10" s="350"/>
      <c r="D10" s="36">
        <f>D8+D9</f>
        <v>3339000</v>
      </c>
      <c r="E10" s="36">
        <f>E8+E9</f>
        <v>994577</v>
      </c>
      <c r="F10" s="36">
        <f>F8+F9</f>
        <v>3339000</v>
      </c>
      <c r="G10" s="36">
        <f>G8+G9</f>
        <v>1424510</v>
      </c>
    </row>
    <row r="11" spans="2:7" ht="24.75" customHeight="1">
      <c r="B11" s="51"/>
      <c r="C11" s="51"/>
      <c r="D11" s="52"/>
      <c r="E11" s="52"/>
      <c r="F11" s="52"/>
      <c r="G11" s="52"/>
    </row>
    <row r="12" spans="2:7" ht="18.75" customHeight="1">
      <c r="B12" s="51"/>
      <c r="C12" s="51"/>
      <c r="D12" s="52"/>
      <c r="E12" s="52"/>
      <c r="F12" s="52"/>
      <c r="G12" s="52"/>
    </row>
    <row r="13" spans="2:7" ht="18.75" customHeight="1">
      <c r="B13" s="51"/>
      <c r="C13" s="51"/>
      <c r="D13" s="38"/>
      <c r="E13" s="38"/>
      <c r="F13" s="38"/>
      <c r="G13" s="38"/>
    </row>
    <row r="14" spans="2:7" ht="21.75" customHeight="1">
      <c r="B14" s="51"/>
      <c r="C14" s="51"/>
      <c r="D14" s="38"/>
      <c r="E14" s="38"/>
      <c r="F14" s="38"/>
      <c r="G14" s="38"/>
    </row>
    <row r="15" spans="2:7" ht="31.5" customHeight="1">
      <c r="B15" s="23"/>
      <c r="C15" s="57"/>
      <c r="D15" s="38"/>
      <c r="E15" s="38"/>
      <c r="F15" s="38"/>
      <c r="G15" s="38"/>
    </row>
    <row r="16" spans="2:7" s="54" customFormat="1" ht="24.75" customHeight="1">
      <c r="B16" s="53"/>
      <c r="C16" s="53"/>
      <c r="D16" s="52"/>
      <c r="E16" s="52"/>
      <c r="F16" s="52"/>
      <c r="G16" s="52"/>
    </row>
    <row r="17" spans="4:7" ht="15">
      <c r="D17" s="38"/>
      <c r="E17" s="38"/>
      <c r="F17" s="38"/>
      <c r="G17" s="38"/>
    </row>
  </sheetData>
  <sheetProtection/>
  <mergeCells count="7">
    <mergeCell ref="F1:G1"/>
    <mergeCell ref="C3:F3"/>
    <mergeCell ref="B10:C10"/>
    <mergeCell ref="A6:A7"/>
    <mergeCell ref="B6:C7"/>
    <mergeCell ref="D6:E6"/>
    <mergeCell ref="F6:G6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4"/>
  </sheetPr>
  <dimension ref="A1:J65"/>
  <sheetViews>
    <sheetView zoomScalePageLayoutView="0" workbookViewId="0" topLeftCell="A10">
      <selection activeCell="F38" sqref="F38:F39"/>
    </sheetView>
  </sheetViews>
  <sheetFormatPr defaultColWidth="9.00390625" defaultRowHeight="12.75"/>
  <cols>
    <col min="1" max="1" width="9.00390625" style="244" customWidth="1"/>
    <col min="2" max="2" width="12.375" style="244" customWidth="1"/>
    <col min="3" max="3" width="10.75390625" style="244" customWidth="1"/>
    <col min="4" max="4" width="50.375" style="244" customWidth="1"/>
    <col min="5" max="6" width="19.00390625" style="244" bestFit="1" customWidth="1"/>
    <col min="7" max="7" width="13.25390625" style="246" customWidth="1"/>
    <col min="8" max="8" width="9.125" style="244" customWidth="1"/>
    <col min="9" max="9" width="19.375" style="244" customWidth="1"/>
    <col min="10" max="16384" width="9.125" style="244" customWidth="1"/>
  </cols>
  <sheetData>
    <row r="1" spans="6:7" ht="30" customHeight="1">
      <c r="F1" s="394" t="s">
        <v>433</v>
      </c>
      <c r="G1" s="395"/>
    </row>
    <row r="2" spans="1:5" ht="48.75" customHeight="1">
      <c r="A2" s="331"/>
      <c r="B2" s="331"/>
      <c r="C2" s="397" t="s">
        <v>420</v>
      </c>
      <c r="D2" s="397"/>
      <c r="E2" s="397"/>
    </row>
    <row r="3" spans="1:5" ht="15">
      <c r="A3" s="331"/>
      <c r="B3" s="331"/>
      <c r="C3" s="245"/>
      <c r="D3" s="245"/>
      <c r="E3" s="245"/>
    </row>
    <row r="4" spans="1:7" s="184" customFormat="1" ht="28.5" customHeight="1">
      <c r="A4" s="330" t="s">
        <v>214</v>
      </c>
      <c r="B4" s="247" t="s">
        <v>2</v>
      </c>
      <c r="C4" s="247" t="s">
        <v>220</v>
      </c>
      <c r="D4" s="247" t="s">
        <v>221</v>
      </c>
      <c r="E4" s="247" t="s">
        <v>5</v>
      </c>
      <c r="F4" s="248" t="s">
        <v>6</v>
      </c>
      <c r="G4" s="248" t="s">
        <v>7</v>
      </c>
    </row>
    <row r="5" spans="1:7" s="184" customFormat="1" ht="30.75" customHeight="1">
      <c r="A5" s="330"/>
      <c r="B5" s="330"/>
      <c r="C5" s="249"/>
      <c r="D5" s="250" t="s">
        <v>222</v>
      </c>
      <c r="E5" s="251">
        <f>E6</f>
        <v>12531204</v>
      </c>
      <c r="F5" s="251">
        <f>F6</f>
        <v>5421280</v>
      </c>
      <c r="G5" s="252">
        <f>F5/E5%</f>
        <v>43.26224359606627</v>
      </c>
    </row>
    <row r="6" spans="1:7" s="184" customFormat="1" ht="25.5" customHeight="1">
      <c r="A6" s="342"/>
      <c r="B6" s="342"/>
      <c r="C6" s="336"/>
      <c r="D6" s="337" t="s">
        <v>223</v>
      </c>
      <c r="E6" s="338">
        <f>E7+E13+E16+E21</f>
        <v>12531204</v>
      </c>
      <c r="F6" s="338">
        <f>F7+F13+F16+F21</f>
        <v>5421280</v>
      </c>
      <c r="G6" s="335">
        <f>F6/E6%</f>
        <v>43.26224359606627</v>
      </c>
    </row>
    <row r="7" spans="1:7" s="184" customFormat="1" ht="27" customHeight="1">
      <c r="A7" s="330">
        <v>600</v>
      </c>
      <c r="B7" s="330"/>
      <c r="C7" s="253"/>
      <c r="D7" s="255" t="s">
        <v>65</v>
      </c>
      <c r="E7" s="256">
        <f>E8+E11</f>
        <v>1080000</v>
      </c>
      <c r="F7" s="256">
        <f>F8+F11</f>
        <v>655344</v>
      </c>
      <c r="G7" s="328">
        <f aca="true" t="shared" si="0" ref="G7:G24">F7/E7%</f>
        <v>60.68</v>
      </c>
    </row>
    <row r="8" spans="1:7" s="184" customFormat="1" ht="15.75">
      <c r="A8" s="330"/>
      <c r="B8" s="247">
        <v>60014</v>
      </c>
      <c r="C8" s="327"/>
      <c r="D8" s="254" t="s">
        <v>66</v>
      </c>
      <c r="E8" s="259">
        <f>E9+E10</f>
        <v>780000</v>
      </c>
      <c r="F8" s="259">
        <f>F9+F10</f>
        <v>655344</v>
      </c>
      <c r="G8" s="252">
        <f t="shared" si="0"/>
        <v>84.01846153846154</v>
      </c>
    </row>
    <row r="9" spans="1:7" s="184" customFormat="1" ht="25.5">
      <c r="A9" s="330"/>
      <c r="B9" s="330"/>
      <c r="C9" s="253">
        <v>2310</v>
      </c>
      <c r="D9" s="255" t="s">
        <v>224</v>
      </c>
      <c r="E9" s="256">
        <v>480000</v>
      </c>
      <c r="F9" s="257">
        <v>355344</v>
      </c>
      <c r="G9" s="252"/>
    </row>
    <row r="10" spans="1:7" s="184" customFormat="1" ht="25.5">
      <c r="A10" s="330"/>
      <c r="B10" s="330"/>
      <c r="C10" s="253">
        <v>6610</v>
      </c>
      <c r="D10" s="255" t="s">
        <v>421</v>
      </c>
      <c r="E10" s="256">
        <v>300000</v>
      </c>
      <c r="F10" s="257">
        <v>300000</v>
      </c>
      <c r="G10" s="252"/>
    </row>
    <row r="11" spans="1:7" s="184" customFormat="1" ht="15.75">
      <c r="A11" s="330"/>
      <c r="B11" s="247">
        <v>60016</v>
      </c>
      <c r="C11" s="327"/>
      <c r="D11" s="254" t="s">
        <v>388</v>
      </c>
      <c r="E11" s="259">
        <f>E12</f>
        <v>300000</v>
      </c>
      <c r="F11" s="259">
        <f>F12</f>
        <v>0</v>
      </c>
      <c r="G11" s="252">
        <f t="shared" si="0"/>
        <v>0</v>
      </c>
    </row>
    <row r="12" spans="1:7" s="184" customFormat="1" ht="38.25">
      <c r="A12" s="330"/>
      <c r="B12" s="330"/>
      <c r="C12" s="253">
        <v>6300</v>
      </c>
      <c r="D12" s="255" t="s">
        <v>439</v>
      </c>
      <c r="E12" s="256">
        <v>300000</v>
      </c>
      <c r="F12" s="257"/>
      <c r="G12" s="252"/>
    </row>
    <row r="13" spans="1:7" s="184" customFormat="1" ht="20.25" customHeight="1">
      <c r="A13" s="330">
        <v>851</v>
      </c>
      <c r="B13" s="330"/>
      <c r="C13" s="253"/>
      <c r="D13" s="255" t="s">
        <v>23</v>
      </c>
      <c r="E13" s="258">
        <f>E14</f>
        <v>9077000</v>
      </c>
      <c r="F13" s="258">
        <f>F14</f>
        <v>3710000</v>
      </c>
      <c r="G13" s="328">
        <f t="shared" si="0"/>
        <v>40.87253497851713</v>
      </c>
    </row>
    <row r="14" spans="1:7" s="184" customFormat="1" ht="45">
      <c r="A14" s="330"/>
      <c r="B14" s="247">
        <v>85156</v>
      </c>
      <c r="C14" s="327"/>
      <c r="D14" s="232" t="s">
        <v>304</v>
      </c>
      <c r="E14" s="329">
        <f>E15</f>
        <v>9077000</v>
      </c>
      <c r="F14" s="329">
        <f>F15</f>
        <v>3710000</v>
      </c>
      <c r="G14" s="328">
        <f t="shared" si="0"/>
        <v>40.87253497851713</v>
      </c>
    </row>
    <row r="15" spans="1:7" s="184" customFormat="1" ht="20.25" customHeight="1">
      <c r="A15" s="330"/>
      <c r="B15" s="330"/>
      <c r="C15" s="253">
        <v>2320</v>
      </c>
      <c r="D15" s="255" t="s">
        <v>225</v>
      </c>
      <c r="E15" s="258">
        <v>9077000</v>
      </c>
      <c r="F15" s="257">
        <v>3710000</v>
      </c>
      <c r="G15" s="328">
        <f t="shared" si="0"/>
        <v>40.87253497851713</v>
      </c>
    </row>
    <row r="16" spans="1:7" s="184" customFormat="1" ht="22.5" customHeight="1">
      <c r="A16" s="330">
        <v>852</v>
      </c>
      <c r="B16" s="330"/>
      <c r="C16" s="253"/>
      <c r="D16" s="255" t="s">
        <v>97</v>
      </c>
      <c r="E16" s="258">
        <f>E17+E19</f>
        <v>489244</v>
      </c>
      <c r="F16" s="258">
        <f>F17+F19</f>
        <v>124075</v>
      </c>
      <c r="G16" s="328">
        <f t="shared" si="0"/>
        <v>25.36055628684256</v>
      </c>
    </row>
    <row r="17" spans="1:7" s="184" customFormat="1" ht="24.75" customHeight="1">
      <c r="A17" s="330"/>
      <c r="B17" s="247">
        <v>85201</v>
      </c>
      <c r="C17" s="327"/>
      <c r="D17" s="254" t="s">
        <v>37</v>
      </c>
      <c r="E17" s="329">
        <f>E18</f>
        <v>172804</v>
      </c>
      <c r="F17" s="329">
        <f>F18</f>
        <v>23030</v>
      </c>
      <c r="G17" s="252">
        <f t="shared" si="0"/>
        <v>13.327237795421402</v>
      </c>
    </row>
    <row r="18" spans="1:7" s="184" customFormat="1" ht="25.5">
      <c r="A18" s="330"/>
      <c r="B18" s="330"/>
      <c r="C18" s="253">
        <v>2320</v>
      </c>
      <c r="D18" s="255" t="s">
        <v>226</v>
      </c>
      <c r="E18" s="258">
        <v>172804</v>
      </c>
      <c r="F18" s="257">
        <v>23030</v>
      </c>
      <c r="G18" s="252"/>
    </row>
    <row r="19" spans="1:7" s="184" customFormat="1" ht="20.25" customHeight="1">
      <c r="A19" s="330"/>
      <c r="B19" s="247">
        <v>85204</v>
      </c>
      <c r="C19" s="327"/>
      <c r="D19" s="254" t="s">
        <v>38</v>
      </c>
      <c r="E19" s="329">
        <f>E20</f>
        <v>316440</v>
      </c>
      <c r="F19" s="329">
        <f>F20</f>
        <v>101045</v>
      </c>
      <c r="G19" s="252">
        <f t="shared" si="0"/>
        <v>31.931803817469344</v>
      </c>
    </row>
    <row r="20" spans="1:7" s="184" customFormat="1" ht="34.5" customHeight="1">
      <c r="A20" s="330"/>
      <c r="B20" s="330"/>
      <c r="C20" s="253">
        <v>2320</v>
      </c>
      <c r="D20" s="255" t="s">
        <v>227</v>
      </c>
      <c r="E20" s="258">
        <v>316440</v>
      </c>
      <c r="F20" s="257">
        <v>101045</v>
      </c>
      <c r="G20" s="252">
        <f t="shared" si="0"/>
        <v>31.931803817469344</v>
      </c>
    </row>
    <row r="21" spans="1:7" s="184" customFormat="1" ht="27.75" customHeight="1">
      <c r="A21" s="330">
        <v>853</v>
      </c>
      <c r="B21" s="330"/>
      <c r="C21" s="253"/>
      <c r="D21" s="255" t="s">
        <v>259</v>
      </c>
      <c r="E21" s="258">
        <f>E22+E24</f>
        <v>1884960</v>
      </c>
      <c r="F21" s="258">
        <f>F22+F24</f>
        <v>931861</v>
      </c>
      <c r="G21" s="328">
        <f t="shared" si="0"/>
        <v>49.436645870469405</v>
      </c>
    </row>
    <row r="22" spans="1:7" s="184" customFormat="1" ht="27.75" customHeight="1">
      <c r="A22" s="330"/>
      <c r="B22" s="247">
        <v>85311</v>
      </c>
      <c r="C22" s="327"/>
      <c r="D22" s="254" t="s">
        <v>422</v>
      </c>
      <c r="E22" s="329">
        <f>E23</f>
        <v>23016</v>
      </c>
      <c r="F22" s="329">
        <f>F23</f>
        <v>889</v>
      </c>
      <c r="G22" s="252">
        <f t="shared" si="0"/>
        <v>3.8625304136253042</v>
      </c>
    </row>
    <row r="23" spans="1:7" s="184" customFormat="1" ht="27.75" customHeight="1">
      <c r="A23" s="330"/>
      <c r="B23" s="330"/>
      <c r="C23" s="253">
        <v>2320</v>
      </c>
      <c r="D23" s="255" t="s">
        <v>228</v>
      </c>
      <c r="E23" s="258">
        <v>23016</v>
      </c>
      <c r="F23" s="257">
        <v>889</v>
      </c>
      <c r="G23" s="252"/>
    </row>
    <row r="24" spans="1:7" s="184" customFormat="1" ht="21" customHeight="1">
      <c r="A24" s="330"/>
      <c r="B24" s="247">
        <v>85333</v>
      </c>
      <c r="C24" s="327"/>
      <c r="D24" s="254" t="s">
        <v>423</v>
      </c>
      <c r="E24" s="329">
        <f>E25</f>
        <v>1861944</v>
      </c>
      <c r="F24" s="329">
        <f>F25</f>
        <v>930972</v>
      </c>
      <c r="G24" s="252">
        <f t="shared" si="0"/>
        <v>50</v>
      </c>
    </row>
    <row r="25" spans="1:7" s="184" customFormat="1" ht="24" customHeight="1">
      <c r="A25" s="330"/>
      <c r="B25" s="330"/>
      <c r="C25" s="253">
        <v>2320</v>
      </c>
      <c r="D25" s="255" t="s">
        <v>229</v>
      </c>
      <c r="E25" s="258">
        <v>1861944</v>
      </c>
      <c r="F25" s="257">
        <v>930972</v>
      </c>
      <c r="G25" s="182"/>
    </row>
    <row r="26" spans="1:10" s="184" customFormat="1" ht="30">
      <c r="A26" s="330"/>
      <c r="B26" s="330"/>
      <c r="C26" s="249"/>
      <c r="D26" s="250" t="s">
        <v>230</v>
      </c>
      <c r="E26" s="259">
        <f>E27+E42</f>
        <v>10004185</v>
      </c>
      <c r="F26" s="306">
        <f>F27+F42</f>
        <v>4353892</v>
      </c>
      <c r="G26" s="252">
        <f>F26/E26%</f>
        <v>43.52070658429447</v>
      </c>
      <c r="I26" s="260"/>
      <c r="J26" s="260"/>
    </row>
    <row r="27" spans="1:10" s="184" customFormat="1" ht="29.25" customHeight="1">
      <c r="A27" s="342"/>
      <c r="B27" s="342"/>
      <c r="C27" s="336"/>
      <c r="D27" s="337" t="s">
        <v>231</v>
      </c>
      <c r="E27" s="339">
        <f>E28+E33+E36</f>
        <v>6803443</v>
      </c>
      <c r="F27" s="339">
        <f>F28+F33+F36</f>
        <v>3102680</v>
      </c>
      <c r="G27" s="335">
        <f>F27/E27%</f>
        <v>45.6045563988704</v>
      </c>
      <c r="I27" s="260"/>
      <c r="J27" s="260"/>
    </row>
    <row r="28" spans="1:10" s="184" customFormat="1" ht="26.25" customHeight="1">
      <c r="A28" s="330">
        <v>801</v>
      </c>
      <c r="B28" s="330"/>
      <c r="C28" s="253"/>
      <c r="D28" s="255" t="s">
        <v>34</v>
      </c>
      <c r="E28" s="256">
        <f>E29+E31</f>
        <v>2986394</v>
      </c>
      <c r="F28" s="256">
        <f>F29+F31</f>
        <v>1471712</v>
      </c>
      <c r="G28" s="328">
        <f aca="true" t="shared" si="1" ref="G28:G40">F28/E28%</f>
        <v>49.28057048065326</v>
      </c>
      <c r="I28" s="261"/>
      <c r="J28" s="260"/>
    </row>
    <row r="29" spans="1:10" s="184" customFormat="1" ht="27" customHeight="1">
      <c r="A29" s="330"/>
      <c r="B29" s="247">
        <v>80102</v>
      </c>
      <c r="C29" s="327"/>
      <c r="D29" s="254" t="s">
        <v>109</v>
      </c>
      <c r="E29" s="259">
        <f>E30</f>
        <v>2809435</v>
      </c>
      <c r="F29" s="259">
        <f>F30</f>
        <v>1383060</v>
      </c>
      <c r="G29" s="252">
        <f t="shared" si="1"/>
        <v>49.229115462717594</v>
      </c>
      <c r="I29" s="261"/>
      <c r="J29" s="260"/>
    </row>
    <row r="30" spans="1:10" s="184" customFormat="1" ht="51">
      <c r="A30" s="330"/>
      <c r="B30" s="330"/>
      <c r="C30" s="253">
        <v>2540</v>
      </c>
      <c r="D30" s="255" t="s">
        <v>232</v>
      </c>
      <c r="E30" s="256">
        <v>2809435</v>
      </c>
      <c r="F30" s="257">
        <v>1383060</v>
      </c>
      <c r="G30" s="328"/>
      <c r="I30" s="261"/>
      <c r="J30" s="260"/>
    </row>
    <row r="31" spans="1:10" s="184" customFormat="1" ht="30.75" customHeight="1">
      <c r="A31" s="330"/>
      <c r="B31" s="247">
        <v>80111</v>
      </c>
      <c r="C31" s="327"/>
      <c r="D31" s="254" t="s">
        <v>80</v>
      </c>
      <c r="E31" s="329">
        <f>E32</f>
        <v>176959</v>
      </c>
      <c r="F31" s="329">
        <f>F32</f>
        <v>88652</v>
      </c>
      <c r="G31" s="252">
        <f t="shared" si="1"/>
        <v>50.09748020727965</v>
      </c>
      <c r="I31" s="262"/>
      <c r="J31" s="260"/>
    </row>
    <row r="32" spans="1:10" s="184" customFormat="1" ht="51">
      <c r="A32" s="330"/>
      <c r="B32" s="330"/>
      <c r="C32" s="253">
        <v>2540</v>
      </c>
      <c r="D32" s="255" t="s">
        <v>232</v>
      </c>
      <c r="E32" s="258">
        <v>176959</v>
      </c>
      <c r="F32" s="257">
        <v>88652</v>
      </c>
      <c r="G32" s="252"/>
      <c r="I32" s="262"/>
      <c r="J32" s="260"/>
    </row>
    <row r="33" spans="1:10" s="184" customFormat="1" ht="15">
      <c r="A33" s="330">
        <v>853</v>
      </c>
      <c r="B33" s="330"/>
      <c r="C33" s="253"/>
      <c r="D33" s="255" t="s">
        <v>259</v>
      </c>
      <c r="E33" s="258">
        <f>E34</f>
        <v>98640</v>
      </c>
      <c r="F33" s="258">
        <f>F34</f>
        <v>49320</v>
      </c>
      <c r="G33" s="328">
        <f t="shared" si="1"/>
        <v>50</v>
      </c>
      <c r="I33" s="262"/>
      <c r="J33" s="260"/>
    </row>
    <row r="34" spans="1:10" s="184" customFormat="1" ht="25.5">
      <c r="A34" s="330"/>
      <c r="B34" s="247">
        <v>85311</v>
      </c>
      <c r="C34" s="327"/>
      <c r="D34" s="254" t="s">
        <v>422</v>
      </c>
      <c r="E34" s="329">
        <f>E35</f>
        <v>98640</v>
      </c>
      <c r="F34" s="329">
        <f>F35</f>
        <v>49320</v>
      </c>
      <c r="G34" s="252">
        <f t="shared" si="1"/>
        <v>50</v>
      </c>
      <c r="I34" s="262"/>
      <c r="J34" s="260"/>
    </row>
    <row r="35" spans="1:10" s="184" customFormat="1" ht="25.5">
      <c r="A35" s="330"/>
      <c r="B35" s="330"/>
      <c r="C35" s="253">
        <v>2580</v>
      </c>
      <c r="D35" s="255" t="s">
        <v>233</v>
      </c>
      <c r="E35" s="258">
        <v>98640</v>
      </c>
      <c r="F35" s="257">
        <v>49320</v>
      </c>
      <c r="G35" s="252"/>
      <c r="I35" s="262"/>
      <c r="J35" s="260"/>
    </row>
    <row r="36" spans="1:10" s="184" customFormat="1" ht="15">
      <c r="A36" s="330">
        <v>854</v>
      </c>
      <c r="B36" s="330"/>
      <c r="C36" s="253"/>
      <c r="D36" s="255" t="s">
        <v>40</v>
      </c>
      <c r="E36" s="256">
        <f>E37+E40</f>
        <v>3718409</v>
      </c>
      <c r="F36" s="256">
        <f>F37+F40</f>
        <v>1581648</v>
      </c>
      <c r="G36" s="328">
        <f t="shared" si="1"/>
        <v>42.53561133269633</v>
      </c>
      <c r="I36" s="262"/>
      <c r="J36" s="260"/>
    </row>
    <row r="37" spans="1:10" s="184" customFormat="1" ht="24" customHeight="1">
      <c r="A37" s="330"/>
      <c r="B37" s="247">
        <v>85403</v>
      </c>
      <c r="C37" s="327"/>
      <c r="D37" s="254" t="s">
        <v>424</v>
      </c>
      <c r="E37" s="259">
        <f>E38+E39</f>
        <v>2713262</v>
      </c>
      <c r="F37" s="259">
        <f>F38+F39</f>
        <v>1078096</v>
      </c>
      <c r="G37" s="252">
        <f t="shared" si="1"/>
        <v>39.73431242541266</v>
      </c>
      <c r="I37" s="262"/>
      <c r="J37" s="260"/>
    </row>
    <row r="38" spans="1:10" s="184" customFormat="1" ht="51">
      <c r="A38" s="330"/>
      <c r="B38" s="330"/>
      <c r="C38" s="253">
        <v>2540</v>
      </c>
      <c r="D38" s="255" t="s">
        <v>232</v>
      </c>
      <c r="E38" s="256">
        <v>962825</v>
      </c>
      <c r="F38" s="257">
        <v>482350</v>
      </c>
      <c r="G38" s="252"/>
      <c r="I38" s="262"/>
      <c r="J38" s="260"/>
    </row>
    <row r="39" spans="1:10" s="184" customFormat="1" ht="32.25" customHeight="1">
      <c r="A39" s="330"/>
      <c r="B39" s="330"/>
      <c r="C39" s="253">
        <v>2540</v>
      </c>
      <c r="D39" s="255" t="s">
        <v>148</v>
      </c>
      <c r="E39" s="256">
        <v>1750437</v>
      </c>
      <c r="F39" s="257">
        <v>595746</v>
      </c>
      <c r="G39" s="252"/>
      <c r="I39" s="261"/>
      <c r="J39" s="260"/>
    </row>
    <row r="40" spans="1:10" s="184" customFormat="1" ht="24" customHeight="1">
      <c r="A40" s="330"/>
      <c r="B40" s="247">
        <v>85419</v>
      </c>
      <c r="C40" s="327"/>
      <c r="D40" s="254" t="s">
        <v>302</v>
      </c>
      <c r="E40" s="259">
        <f>E41</f>
        <v>1005147</v>
      </c>
      <c r="F40" s="259">
        <f>F41</f>
        <v>503552</v>
      </c>
      <c r="G40" s="252">
        <f t="shared" si="1"/>
        <v>50.09734894498019</v>
      </c>
      <c r="I40" s="261"/>
      <c r="J40" s="260"/>
    </row>
    <row r="41" spans="1:10" s="184" customFormat="1" ht="24" customHeight="1">
      <c r="A41" s="330"/>
      <c r="B41" s="330"/>
      <c r="C41" s="253">
        <v>2540</v>
      </c>
      <c r="D41" s="255" t="s">
        <v>306</v>
      </c>
      <c r="E41" s="256">
        <v>1005147</v>
      </c>
      <c r="F41" s="257">
        <v>503552</v>
      </c>
      <c r="G41" s="252"/>
      <c r="I41" s="261"/>
      <c r="J41" s="260"/>
    </row>
    <row r="42" spans="1:7" s="184" customFormat="1" ht="36" customHeight="1">
      <c r="A42" s="342"/>
      <c r="B42" s="342"/>
      <c r="C42" s="336"/>
      <c r="D42" s="337" t="s">
        <v>234</v>
      </c>
      <c r="E42" s="338">
        <f>E43+E46+E49+E54+E57+E60</f>
        <v>3200742</v>
      </c>
      <c r="F42" s="338">
        <f>F43+F46+F49+F54+F57+F60</f>
        <v>1251212</v>
      </c>
      <c r="G42" s="252">
        <f>F42/E42%</f>
        <v>39.0913107023309</v>
      </c>
    </row>
    <row r="43" spans="1:7" s="184" customFormat="1" ht="24" customHeight="1">
      <c r="A43" s="332" t="s">
        <v>8</v>
      </c>
      <c r="B43" s="332"/>
      <c r="C43" s="263"/>
      <c r="D43" s="255" t="s">
        <v>9</v>
      </c>
      <c r="E43" s="264">
        <f>E44</f>
        <v>230000</v>
      </c>
      <c r="F43" s="264">
        <f>F44</f>
        <v>210200</v>
      </c>
      <c r="G43" s="328">
        <f aca="true" t="shared" si="2" ref="G43:G61">F43/E43%</f>
        <v>91.3913043478261</v>
      </c>
    </row>
    <row r="44" spans="1:7" s="184" customFormat="1" ht="21" customHeight="1">
      <c r="A44" s="332"/>
      <c r="B44" s="334" t="s">
        <v>247</v>
      </c>
      <c r="C44" s="340"/>
      <c r="D44" s="254" t="s">
        <v>426</v>
      </c>
      <c r="E44" s="251">
        <f>E45</f>
        <v>230000</v>
      </c>
      <c r="F44" s="251">
        <f>F45</f>
        <v>210200</v>
      </c>
      <c r="G44" s="252">
        <f t="shared" si="2"/>
        <v>91.3913043478261</v>
      </c>
    </row>
    <row r="45" spans="1:7" s="184" customFormat="1" ht="19.5" customHeight="1">
      <c r="A45" s="332"/>
      <c r="B45" s="332"/>
      <c r="C45" s="263" t="s">
        <v>257</v>
      </c>
      <c r="D45" s="255" t="s">
        <v>425</v>
      </c>
      <c r="E45" s="264">
        <v>230000</v>
      </c>
      <c r="F45" s="264">
        <v>210200</v>
      </c>
      <c r="G45" s="252"/>
    </row>
    <row r="46" spans="1:7" s="184" customFormat="1" ht="24.75" customHeight="1">
      <c r="A46" s="332" t="s">
        <v>342</v>
      </c>
      <c r="B46" s="332"/>
      <c r="C46" s="263"/>
      <c r="D46" s="255" t="s">
        <v>427</v>
      </c>
      <c r="E46" s="264">
        <f>E47</f>
        <v>269757</v>
      </c>
      <c r="F46" s="264">
        <f>F47</f>
        <v>89919</v>
      </c>
      <c r="G46" s="328">
        <f t="shared" si="2"/>
        <v>33.33333333333333</v>
      </c>
    </row>
    <row r="47" spans="1:7" s="184" customFormat="1" ht="19.5" customHeight="1">
      <c r="A47" s="332"/>
      <c r="B47" s="334" t="s">
        <v>428</v>
      </c>
      <c r="C47" s="340"/>
      <c r="D47" s="254" t="s">
        <v>429</v>
      </c>
      <c r="E47" s="251">
        <f>E48</f>
        <v>269757</v>
      </c>
      <c r="F47" s="251">
        <f>F48</f>
        <v>89919</v>
      </c>
      <c r="G47" s="252">
        <f t="shared" si="2"/>
        <v>33.33333333333333</v>
      </c>
    </row>
    <row r="48" spans="1:7" s="184" customFormat="1" ht="76.5">
      <c r="A48" s="332"/>
      <c r="B48" s="332"/>
      <c r="C48" s="263" t="s">
        <v>263</v>
      </c>
      <c r="D48" s="255" t="s">
        <v>430</v>
      </c>
      <c r="E48" s="264">
        <v>269757</v>
      </c>
      <c r="F48" s="264">
        <v>89919</v>
      </c>
      <c r="G48" s="252"/>
    </row>
    <row r="49" spans="1:7" s="184" customFormat="1" ht="19.5" customHeight="1">
      <c r="A49" s="330">
        <v>852</v>
      </c>
      <c r="B49" s="330"/>
      <c r="C49" s="253"/>
      <c r="D49" s="255" t="s">
        <v>97</v>
      </c>
      <c r="E49" s="256">
        <f>E50+E52</f>
        <v>2505985</v>
      </c>
      <c r="F49" s="256">
        <f>F50+F52</f>
        <v>837193</v>
      </c>
      <c r="G49" s="328">
        <f t="shared" si="2"/>
        <v>33.407741865972866</v>
      </c>
    </row>
    <row r="50" spans="1:7" s="184" customFormat="1" ht="21" customHeight="1">
      <c r="A50" s="330"/>
      <c r="B50" s="247">
        <v>85201</v>
      </c>
      <c r="C50" s="327"/>
      <c r="D50" s="254" t="s">
        <v>37</v>
      </c>
      <c r="E50" s="259">
        <f>E51</f>
        <v>2426744</v>
      </c>
      <c r="F50" s="259">
        <f>F51</f>
        <v>822770</v>
      </c>
      <c r="G50" s="252">
        <f t="shared" si="2"/>
        <v>33.90427667689711</v>
      </c>
    </row>
    <row r="51" spans="1:7" s="184" customFormat="1" ht="25.5">
      <c r="A51" s="330"/>
      <c r="B51" s="330"/>
      <c r="C51" s="253">
        <v>2830</v>
      </c>
      <c r="D51" s="255" t="s">
        <v>253</v>
      </c>
      <c r="E51" s="256">
        <v>2426744</v>
      </c>
      <c r="F51" s="257">
        <v>822770</v>
      </c>
      <c r="G51" s="252"/>
    </row>
    <row r="52" spans="1:7" s="184" customFormat="1" ht="38.25">
      <c r="A52" s="330"/>
      <c r="B52" s="247">
        <v>85220</v>
      </c>
      <c r="C52" s="327"/>
      <c r="D52" s="254" t="s">
        <v>123</v>
      </c>
      <c r="E52" s="259">
        <f>E53</f>
        <v>79241</v>
      </c>
      <c r="F52" s="259">
        <f>F53</f>
        <v>14423</v>
      </c>
      <c r="G52" s="252">
        <f t="shared" si="2"/>
        <v>18.2014361252382</v>
      </c>
    </row>
    <row r="53" spans="1:7" s="184" customFormat="1" ht="30.75" customHeight="1">
      <c r="A53" s="330"/>
      <c r="B53" s="330"/>
      <c r="C53" s="253">
        <v>2830</v>
      </c>
      <c r="D53" s="255" t="s">
        <v>254</v>
      </c>
      <c r="E53" s="256">
        <v>79241</v>
      </c>
      <c r="F53" s="257">
        <v>14423</v>
      </c>
      <c r="G53" s="252"/>
    </row>
    <row r="54" spans="1:7" s="184" customFormat="1" ht="26.25" customHeight="1">
      <c r="A54" s="330">
        <v>900</v>
      </c>
      <c r="B54" s="330"/>
      <c r="C54" s="253"/>
      <c r="D54" s="255" t="s">
        <v>208</v>
      </c>
      <c r="E54" s="256">
        <f>E55</f>
        <v>10000</v>
      </c>
      <c r="F54" s="257"/>
      <c r="G54" s="328">
        <f t="shared" si="2"/>
        <v>0</v>
      </c>
    </row>
    <row r="55" spans="1:7" s="184" customFormat="1" ht="26.25" customHeight="1">
      <c r="A55" s="330"/>
      <c r="B55" s="247">
        <v>90095</v>
      </c>
      <c r="C55" s="327"/>
      <c r="D55" s="254" t="s">
        <v>36</v>
      </c>
      <c r="E55" s="259">
        <f>E56</f>
        <v>10000</v>
      </c>
      <c r="F55" s="229">
        <v>0</v>
      </c>
      <c r="G55" s="252">
        <f t="shared" si="2"/>
        <v>0</v>
      </c>
    </row>
    <row r="56" spans="1:7" s="184" customFormat="1" ht="51">
      <c r="A56" s="330"/>
      <c r="B56" s="330"/>
      <c r="C56" s="253">
        <v>2360</v>
      </c>
      <c r="D56" s="255" t="s">
        <v>240</v>
      </c>
      <c r="E56" s="256">
        <v>10000</v>
      </c>
      <c r="F56" s="257">
        <v>0</v>
      </c>
      <c r="G56" s="252"/>
    </row>
    <row r="57" spans="1:7" s="184" customFormat="1" ht="22.5" customHeight="1">
      <c r="A57" s="330">
        <v>921</v>
      </c>
      <c r="B57" s="330"/>
      <c r="C57" s="253"/>
      <c r="D57" s="255" t="s">
        <v>431</v>
      </c>
      <c r="E57" s="256">
        <f>E58</f>
        <v>90000</v>
      </c>
      <c r="F57" s="256">
        <f>F58</f>
        <v>50900</v>
      </c>
      <c r="G57" s="328">
        <f t="shared" si="2"/>
        <v>56.55555555555556</v>
      </c>
    </row>
    <row r="58" spans="1:7" s="184" customFormat="1" ht="24.75" customHeight="1">
      <c r="A58" s="330"/>
      <c r="B58" s="247">
        <v>92105</v>
      </c>
      <c r="C58" s="327"/>
      <c r="D58" s="341" t="s">
        <v>111</v>
      </c>
      <c r="E58" s="259">
        <f>E59</f>
        <v>90000</v>
      </c>
      <c r="F58" s="259">
        <f>F59</f>
        <v>50900</v>
      </c>
      <c r="G58" s="252">
        <f t="shared" si="2"/>
        <v>56.55555555555556</v>
      </c>
    </row>
    <row r="59" spans="1:7" s="184" customFormat="1" ht="38.25">
      <c r="A59" s="330"/>
      <c r="B59" s="330"/>
      <c r="C59" s="253">
        <v>2360</v>
      </c>
      <c r="D59" s="255" t="s">
        <v>255</v>
      </c>
      <c r="E59" s="256">
        <v>90000</v>
      </c>
      <c r="F59" s="257">
        <v>50900</v>
      </c>
      <c r="G59" s="252"/>
    </row>
    <row r="60" spans="1:7" s="184" customFormat="1" ht="20.25" customHeight="1">
      <c r="A60" s="330">
        <v>926</v>
      </c>
      <c r="B60" s="330"/>
      <c r="C60" s="253"/>
      <c r="D60" s="255" t="s">
        <v>242</v>
      </c>
      <c r="E60" s="256">
        <f>E61</f>
        <v>95000</v>
      </c>
      <c r="F60" s="256">
        <f>F61</f>
        <v>63000</v>
      </c>
      <c r="G60" s="328">
        <f t="shared" si="2"/>
        <v>66.3157894736842</v>
      </c>
    </row>
    <row r="61" spans="1:7" s="184" customFormat="1" ht="27.75" customHeight="1">
      <c r="A61" s="330"/>
      <c r="B61" s="247">
        <v>92605</v>
      </c>
      <c r="C61" s="327"/>
      <c r="D61" s="254" t="s">
        <v>432</v>
      </c>
      <c r="E61" s="259">
        <f>E62</f>
        <v>95000</v>
      </c>
      <c r="F61" s="259">
        <f>F62</f>
        <v>63000</v>
      </c>
      <c r="G61" s="252">
        <f t="shared" si="2"/>
        <v>66.3157894736842</v>
      </c>
    </row>
    <row r="62" spans="1:7" s="184" customFormat="1" ht="38.25">
      <c r="A62" s="330"/>
      <c r="B62" s="330"/>
      <c r="C62" s="253">
        <v>2360</v>
      </c>
      <c r="D62" s="255" t="s">
        <v>256</v>
      </c>
      <c r="E62" s="256">
        <v>95000</v>
      </c>
      <c r="F62" s="257">
        <v>63000</v>
      </c>
      <c r="G62" s="252"/>
    </row>
    <row r="63" spans="1:7" s="184" customFormat="1" ht="27.75" customHeight="1">
      <c r="A63" s="396"/>
      <c r="B63" s="396"/>
      <c r="C63" s="396"/>
      <c r="D63" s="396"/>
      <c r="E63" s="259">
        <f>E5+E26</f>
        <v>22535389</v>
      </c>
      <c r="F63" s="259">
        <f>F5+F26</f>
        <v>9775172</v>
      </c>
      <c r="G63" s="252">
        <f>F63/E63%</f>
        <v>43.376983641152144</v>
      </c>
    </row>
    <row r="64" spans="1:5" ht="15.75">
      <c r="A64" s="333"/>
      <c r="B64" s="333"/>
      <c r="C64" s="265"/>
      <c r="D64" s="266"/>
      <c r="E64" s="267"/>
    </row>
    <row r="65" spans="4:5" ht="15">
      <c r="D65" s="268"/>
      <c r="E65" s="268"/>
    </row>
  </sheetData>
  <sheetProtection/>
  <mergeCells count="3">
    <mergeCell ref="F1:G1"/>
    <mergeCell ref="A63:D63"/>
    <mergeCell ref="C2:E2"/>
  </mergeCells>
  <printOptions/>
  <pageMargins left="0.75" right="0.75" top="1" bottom="1" header="0.5" footer="0.5"/>
  <pageSetup horizontalDpi="600" verticalDpi="600" orientation="portrait" paperSize="9" scale="65" r:id="rId1"/>
  <headerFooter alignWithMargins="0">
    <oddFooter>&amp;CStrona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K60"/>
  <sheetViews>
    <sheetView zoomScalePageLayoutView="0" workbookViewId="0" topLeftCell="A16">
      <selection activeCell="F25" sqref="F25"/>
    </sheetView>
  </sheetViews>
  <sheetFormatPr defaultColWidth="9.00390625" defaultRowHeight="12.75"/>
  <cols>
    <col min="1" max="1" width="5.375" style="0" bestFit="1" customWidth="1"/>
    <col min="2" max="2" width="9.00390625" style="0" bestFit="1" customWidth="1"/>
    <col min="3" max="3" width="9.625" style="0" customWidth="1"/>
    <col min="4" max="4" width="27.375" style="0" bestFit="1" customWidth="1"/>
    <col min="5" max="5" width="19.125" style="0" bestFit="1" customWidth="1"/>
    <col min="6" max="6" width="17.75390625" style="0" bestFit="1" customWidth="1"/>
    <col min="7" max="7" width="13.375" style="307" bestFit="1" customWidth="1"/>
  </cols>
  <sheetData>
    <row r="1" spans="1:7" ht="33" customHeight="1">
      <c r="A1" s="91"/>
      <c r="B1" s="92"/>
      <c r="C1" s="161"/>
      <c r="D1" s="92"/>
      <c r="E1" s="93"/>
      <c r="F1" s="398" t="s">
        <v>434</v>
      </c>
      <c r="G1" s="398"/>
    </row>
    <row r="2" spans="1:7" ht="43.5" customHeight="1" thickBot="1">
      <c r="A2" s="399" t="s">
        <v>435</v>
      </c>
      <c r="B2" s="399"/>
      <c r="C2" s="399"/>
      <c r="D2" s="399"/>
      <c r="E2" s="399"/>
      <c r="F2" s="399"/>
      <c r="G2" s="399"/>
    </row>
    <row r="3" spans="1:7" ht="16.5" thickBot="1">
      <c r="A3" s="157" t="s">
        <v>1</v>
      </c>
      <c r="B3" s="107" t="s">
        <v>2</v>
      </c>
      <c r="C3" s="162" t="s">
        <v>3</v>
      </c>
      <c r="D3" s="107" t="s">
        <v>4</v>
      </c>
      <c r="E3" s="158" t="s">
        <v>5</v>
      </c>
      <c r="F3" s="159" t="s">
        <v>6</v>
      </c>
      <c r="G3" s="155" t="s">
        <v>7</v>
      </c>
    </row>
    <row r="4" spans="1:7" ht="21.75" customHeight="1">
      <c r="A4" s="68" t="s">
        <v>8</v>
      </c>
      <c r="B4" s="69"/>
      <c r="C4" s="163"/>
      <c r="D4" s="160" t="s">
        <v>9</v>
      </c>
      <c r="E4" s="156">
        <f>E5</f>
        <v>85787</v>
      </c>
      <c r="F4" s="156">
        <f>F5</f>
        <v>40547</v>
      </c>
      <c r="G4" s="70">
        <f>F4/E4%</f>
        <v>47.26473708137597</v>
      </c>
    </row>
    <row r="5" spans="1:7" ht="21" customHeight="1">
      <c r="A5" s="94"/>
      <c r="B5" s="95" t="s">
        <v>316</v>
      </c>
      <c r="C5" s="269"/>
      <c r="D5" s="96" t="s">
        <v>322</v>
      </c>
      <c r="E5" s="97">
        <f>E6+E7</f>
        <v>85787</v>
      </c>
      <c r="F5" s="97">
        <f>F6+F7</f>
        <v>40547</v>
      </c>
      <c r="G5" s="70"/>
    </row>
    <row r="6" spans="1:7" ht="28.5">
      <c r="A6" s="72"/>
      <c r="B6" s="72"/>
      <c r="C6" s="135" t="s">
        <v>159</v>
      </c>
      <c r="D6" s="148" t="s">
        <v>150</v>
      </c>
      <c r="E6" s="74">
        <v>71704</v>
      </c>
      <c r="F6" s="121">
        <v>35853</v>
      </c>
      <c r="G6" s="98"/>
    </row>
    <row r="7" spans="1:7" ht="23.25" customHeight="1">
      <c r="A7" s="72"/>
      <c r="B7" s="72"/>
      <c r="C7" s="136" t="s">
        <v>194</v>
      </c>
      <c r="D7" s="148" t="s">
        <v>151</v>
      </c>
      <c r="E7" s="74">
        <v>14083</v>
      </c>
      <c r="F7" s="74">
        <v>4694</v>
      </c>
      <c r="G7" s="98"/>
    </row>
    <row r="8" spans="1:7" ht="15.75">
      <c r="A8" s="81" t="s">
        <v>52</v>
      </c>
      <c r="B8" s="81"/>
      <c r="C8" s="270"/>
      <c r="D8" s="84" t="s">
        <v>65</v>
      </c>
      <c r="E8" s="83">
        <f>E9</f>
        <v>172</v>
      </c>
      <c r="F8" s="83">
        <f>F9</f>
        <v>86</v>
      </c>
      <c r="G8" s="70">
        <f>F8/E8%</f>
        <v>50</v>
      </c>
    </row>
    <row r="9" spans="1:11" ht="15.75">
      <c r="A9" s="94"/>
      <c r="B9" s="95" t="s">
        <v>317</v>
      </c>
      <c r="C9" s="269"/>
      <c r="D9" s="96" t="s">
        <v>322</v>
      </c>
      <c r="E9" s="97">
        <f>E10+E11</f>
        <v>172</v>
      </c>
      <c r="F9" s="97">
        <f>F10+F11</f>
        <v>86</v>
      </c>
      <c r="G9" s="70"/>
      <c r="K9" t="s">
        <v>436</v>
      </c>
    </row>
    <row r="10" spans="1:7" ht="28.5">
      <c r="A10" s="72"/>
      <c r="B10" s="72"/>
      <c r="C10" s="135" t="s">
        <v>159</v>
      </c>
      <c r="D10" s="148" t="s">
        <v>150</v>
      </c>
      <c r="E10" s="74">
        <v>144</v>
      </c>
      <c r="F10" s="121">
        <v>72</v>
      </c>
      <c r="G10" s="98"/>
    </row>
    <row r="11" spans="1:7" ht="15">
      <c r="A11" s="72"/>
      <c r="B11" s="72"/>
      <c r="C11" s="136" t="s">
        <v>194</v>
      </c>
      <c r="D11" s="148" t="s">
        <v>151</v>
      </c>
      <c r="E11" s="74">
        <v>28</v>
      </c>
      <c r="F11" s="74">
        <v>14</v>
      </c>
      <c r="G11" s="98"/>
    </row>
    <row r="12" spans="1:7" ht="31.5">
      <c r="A12" s="81" t="s">
        <v>10</v>
      </c>
      <c r="B12" s="81"/>
      <c r="C12" s="270"/>
      <c r="D12" s="84" t="s">
        <v>12</v>
      </c>
      <c r="E12" s="83">
        <f>E13</f>
        <v>544899</v>
      </c>
      <c r="F12" s="83">
        <f>F13</f>
        <v>293373</v>
      </c>
      <c r="G12" s="70">
        <f>F12/E12%</f>
        <v>53.839885923813405</v>
      </c>
    </row>
    <row r="13" spans="1:7" ht="30">
      <c r="A13" s="72"/>
      <c r="B13" s="72" t="s">
        <v>11</v>
      </c>
      <c r="C13" s="132"/>
      <c r="D13" s="73" t="s">
        <v>13</v>
      </c>
      <c r="E13" s="74">
        <f>E16+E14+E15</f>
        <v>544899</v>
      </c>
      <c r="F13" s="74">
        <f>F16+F14+F15</f>
        <v>293373</v>
      </c>
      <c r="G13" s="70"/>
    </row>
    <row r="14" spans="1:7" ht="28.5">
      <c r="A14" s="72"/>
      <c r="B14" s="72"/>
      <c r="C14" s="135" t="s">
        <v>159</v>
      </c>
      <c r="D14" s="148" t="s">
        <v>150</v>
      </c>
      <c r="E14" s="74">
        <v>215529</v>
      </c>
      <c r="F14" s="121">
        <v>107763</v>
      </c>
      <c r="G14" s="98"/>
    </row>
    <row r="15" spans="1:7" ht="20.25" customHeight="1">
      <c r="A15" s="72"/>
      <c r="B15" s="72"/>
      <c r="C15" s="136" t="s">
        <v>194</v>
      </c>
      <c r="D15" s="148" t="s">
        <v>151</v>
      </c>
      <c r="E15" s="74">
        <v>42329</v>
      </c>
      <c r="F15" s="74">
        <v>14110</v>
      </c>
      <c r="G15" s="98"/>
    </row>
    <row r="16" spans="1:7" ht="22.5" customHeight="1">
      <c r="A16" s="72"/>
      <c r="B16" s="72"/>
      <c r="C16" s="137" t="s">
        <v>390</v>
      </c>
      <c r="D16" s="148" t="s">
        <v>152</v>
      </c>
      <c r="E16" s="74">
        <v>287041</v>
      </c>
      <c r="F16" s="74">
        <v>171500</v>
      </c>
      <c r="G16" s="98"/>
    </row>
    <row r="17" spans="1:7" ht="15.75">
      <c r="A17" s="81" t="s">
        <v>14</v>
      </c>
      <c r="B17" s="81"/>
      <c r="C17" s="270"/>
      <c r="D17" s="84" t="s">
        <v>15</v>
      </c>
      <c r="E17" s="83">
        <f>E18+E22</f>
        <v>883156</v>
      </c>
      <c r="F17" s="83">
        <f>F18+F22</f>
        <v>414057</v>
      </c>
      <c r="G17" s="70">
        <f>F17/E17%</f>
        <v>46.88378950038272</v>
      </c>
    </row>
    <row r="18" spans="1:7" ht="30">
      <c r="A18" s="81"/>
      <c r="B18" s="72" t="s">
        <v>119</v>
      </c>
      <c r="C18" s="132"/>
      <c r="D18" s="73" t="s">
        <v>381</v>
      </c>
      <c r="E18" s="74">
        <f>E19+E20+E21</f>
        <v>416778</v>
      </c>
      <c r="F18" s="74">
        <f>F19+F20+F21</f>
        <v>172266</v>
      </c>
      <c r="G18" s="70"/>
    </row>
    <row r="19" spans="1:7" ht="30">
      <c r="A19" s="72"/>
      <c r="B19" s="72"/>
      <c r="C19" s="132">
        <v>4010</v>
      </c>
      <c r="D19" s="73" t="s">
        <v>150</v>
      </c>
      <c r="E19" s="74">
        <v>264608</v>
      </c>
      <c r="F19" s="74">
        <v>132303</v>
      </c>
      <c r="G19" s="98"/>
    </row>
    <row r="20" spans="1:7" ht="30">
      <c r="A20" s="72"/>
      <c r="B20" s="72"/>
      <c r="C20" s="137" t="s">
        <v>194</v>
      </c>
      <c r="D20" s="73" t="s">
        <v>151</v>
      </c>
      <c r="E20" s="74">
        <v>51730</v>
      </c>
      <c r="F20" s="74">
        <v>25863</v>
      </c>
      <c r="G20" s="98"/>
    </row>
    <row r="21" spans="1:7" ht="19.5" customHeight="1">
      <c r="A21" s="72"/>
      <c r="B21" s="72"/>
      <c r="C21" s="137" t="s">
        <v>437</v>
      </c>
      <c r="D21" s="148" t="s">
        <v>152</v>
      </c>
      <c r="E21" s="74">
        <v>100440</v>
      </c>
      <c r="F21" s="74">
        <v>14100</v>
      </c>
      <c r="G21" s="98"/>
    </row>
    <row r="22" spans="1:7" ht="15.75">
      <c r="A22" s="81"/>
      <c r="B22" s="72" t="s">
        <v>16</v>
      </c>
      <c r="C22" s="132"/>
      <c r="D22" s="73" t="s">
        <v>17</v>
      </c>
      <c r="E22" s="74">
        <f>E23+E24+E25+E26+E27</f>
        <v>466378</v>
      </c>
      <c r="F22" s="74">
        <f>F23+F24+F25+F26+F27</f>
        <v>241791</v>
      </c>
      <c r="G22" s="98"/>
    </row>
    <row r="23" spans="1:7" ht="30">
      <c r="A23" s="72"/>
      <c r="B23" s="72"/>
      <c r="C23" s="136" t="s">
        <v>159</v>
      </c>
      <c r="D23" s="73" t="s">
        <v>150</v>
      </c>
      <c r="E23" s="74">
        <v>79944</v>
      </c>
      <c r="F23" s="74">
        <v>39543</v>
      </c>
      <c r="G23" s="103"/>
    </row>
    <row r="24" spans="1:7" ht="45">
      <c r="A24" s="72"/>
      <c r="B24" s="72"/>
      <c r="C24" s="136" t="s">
        <v>391</v>
      </c>
      <c r="D24" s="73" t="s">
        <v>440</v>
      </c>
      <c r="E24" s="74">
        <v>285871</v>
      </c>
      <c r="F24" s="74">
        <v>144404</v>
      </c>
      <c r="G24" s="103"/>
    </row>
    <row r="25" spans="1:7" ht="30">
      <c r="A25" s="72"/>
      <c r="B25" s="72"/>
      <c r="C25" s="136" t="s">
        <v>160</v>
      </c>
      <c r="D25" s="73" t="s">
        <v>161</v>
      </c>
      <c r="E25" s="74">
        <v>26805</v>
      </c>
      <c r="F25" s="74">
        <v>26805</v>
      </c>
      <c r="G25" s="103"/>
    </row>
    <row r="26" spans="1:7" ht="30">
      <c r="A26" s="72"/>
      <c r="B26" s="72"/>
      <c r="C26" s="136" t="s">
        <v>194</v>
      </c>
      <c r="D26" s="73" t="s">
        <v>151</v>
      </c>
      <c r="E26" s="74">
        <v>71058</v>
      </c>
      <c r="F26" s="74">
        <v>31039</v>
      </c>
      <c r="G26" s="103"/>
    </row>
    <row r="27" spans="1:7" ht="15.75">
      <c r="A27" s="72"/>
      <c r="B27" s="72"/>
      <c r="C27" s="137">
        <v>4210</v>
      </c>
      <c r="D27" s="112" t="s">
        <v>152</v>
      </c>
      <c r="E27" s="74">
        <v>2700</v>
      </c>
      <c r="F27" s="74">
        <v>0</v>
      </c>
      <c r="G27" s="103"/>
    </row>
    <row r="28" spans="1:7" ht="31.5">
      <c r="A28" s="87" t="s">
        <v>18</v>
      </c>
      <c r="B28" s="87"/>
      <c r="C28" s="271"/>
      <c r="D28" s="88" t="s">
        <v>19</v>
      </c>
      <c r="E28" s="101">
        <f>E29</f>
        <v>39000</v>
      </c>
      <c r="F28" s="101">
        <f>F29</f>
        <v>36567</v>
      </c>
      <c r="G28" s="70">
        <f>F28/E28%</f>
        <v>93.76153846153846</v>
      </c>
    </row>
    <row r="29" spans="1:7" ht="19.5" customHeight="1">
      <c r="A29" s="72"/>
      <c r="B29" s="72" t="s">
        <v>20</v>
      </c>
      <c r="C29" s="137"/>
      <c r="D29" s="73" t="s">
        <v>21</v>
      </c>
      <c r="E29" s="74">
        <f>E30+E31+E32</f>
        <v>39000</v>
      </c>
      <c r="F29" s="74">
        <f>F30+F31+F32</f>
        <v>36567</v>
      </c>
      <c r="G29" s="102"/>
    </row>
    <row r="30" spans="1:7" ht="23.25" customHeight="1">
      <c r="A30" s="72"/>
      <c r="B30" s="72"/>
      <c r="C30" s="136" t="s">
        <v>194</v>
      </c>
      <c r="D30" s="148" t="s">
        <v>151</v>
      </c>
      <c r="E30" s="74">
        <v>3850</v>
      </c>
      <c r="F30" s="74">
        <v>3452</v>
      </c>
      <c r="G30" s="103"/>
    </row>
    <row r="31" spans="1:7" ht="28.5">
      <c r="A31" s="72"/>
      <c r="B31" s="72"/>
      <c r="C31" s="132">
        <v>4170</v>
      </c>
      <c r="D31" s="148" t="s">
        <v>121</v>
      </c>
      <c r="E31" s="74">
        <v>23000</v>
      </c>
      <c r="F31" s="74">
        <v>23000</v>
      </c>
      <c r="G31" s="103"/>
    </row>
    <row r="32" spans="1:7" ht="15.75">
      <c r="A32" s="72"/>
      <c r="B32" s="72"/>
      <c r="C32" s="137" t="s">
        <v>193</v>
      </c>
      <c r="D32" s="234" t="s">
        <v>152</v>
      </c>
      <c r="E32" s="74">
        <v>12150</v>
      </c>
      <c r="F32" s="74">
        <v>10115</v>
      </c>
      <c r="G32" s="103"/>
    </row>
    <row r="33" spans="1:7" ht="47.25">
      <c r="A33" s="81" t="s">
        <v>94</v>
      </c>
      <c r="B33" s="81"/>
      <c r="C33" s="270"/>
      <c r="D33" s="84" t="s">
        <v>95</v>
      </c>
      <c r="E33" s="83">
        <f>E34+E36</f>
        <v>14195</v>
      </c>
      <c r="F33" s="83">
        <f>F34+F36</f>
        <v>12343</v>
      </c>
      <c r="G33" s="103">
        <f>F33/E33%</f>
        <v>86.95315251849243</v>
      </c>
    </row>
    <row r="34" spans="1:7" ht="21.75" customHeight="1">
      <c r="A34" s="72"/>
      <c r="B34" s="72" t="s">
        <v>165</v>
      </c>
      <c r="C34" s="137"/>
      <c r="D34" s="73" t="s">
        <v>166</v>
      </c>
      <c r="E34" s="74">
        <f>E35</f>
        <v>3000</v>
      </c>
      <c r="F34" s="74">
        <f>F35</f>
        <v>1148</v>
      </c>
      <c r="G34" s="102"/>
    </row>
    <row r="35" spans="1:7" ht="21.75" customHeight="1">
      <c r="A35" s="72"/>
      <c r="B35" s="72"/>
      <c r="C35" s="137">
        <v>4210</v>
      </c>
      <c r="D35" s="73" t="s">
        <v>152</v>
      </c>
      <c r="E35" s="74">
        <v>3000</v>
      </c>
      <c r="F35" s="74">
        <v>1148</v>
      </c>
      <c r="G35" s="102"/>
    </row>
    <row r="36" spans="1:7" ht="20.25" customHeight="1">
      <c r="A36" s="94"/>
      <c r="B36" s="95" t="s">
        <v>113</v>
      </c>
      <c r="C36" s="269"/>
      <c r="D36" s="96" t="s">
        <v>322</v>
      </c>
      <c r="E36" s="97">
        <f>E37+E38</f>
        <v>11195</v>
      </c>
      <c r="F36" s="97">
        <f>F37+F38</f>
        <v>11195</v>
      </c>
      <c r="G36" s="70"/>
    </row>
    <row r="37" spans="1:7" ht="28.5">
      <c r="A37" s="72"/>
      <c r="B37" s="72"/>
      <c r="C37" s="135" t="s">
        <v>159</v>
      </c>
      <c r="D37" s="148" t="s">
        <v>150</v>
      </c>
      <c r="E37" s="74">
        <v>9357</v>
      </c>
      <c r="F37" s="74">
        <v>9357</v>
      </c>
      <c r="G37" s="98"/>
    </row>
    <row r="38" spans="1:7" ht="15.75">
      <c r="A38" s="72"/>
      <c r="B38" s="72"/>
      <c r="C38" s="136" t="s">
        <v>194</v>
      </c>
      <c r="D38" s="148" t="s">
        <v>151</v>
      </c>
      <c r="E38" s="74">
        <v>1838</v>
      </c>
      <c r="F38" s="74">
        <v>1838</v>
      </c>
      <c r="G38" s="103"/>
    </row>
    <row r="39" spans="1:7" ht="45">
      <c r="A39" s="81" t="s">
        <v>342</v>
      </c>
      <c r="B39" s="81"/>
      <c r="C39" s="133"/>
      <c r="D39" s="232" t="s">
        <v>95</v>
      </c>
      <c r="E39" s="83">
        <f>E40</f>
        <v>154500</v>
      </c>
      <c r="F39" s="83">
        <f>F40</f>
        <v>142817</v>
      </c>
      <c r="G39" s="103">
        <f>F39/E39%</f>
        <v>92.43818770226537</v>
      </c>
    </row>
    <row r="40" spans="1:7" ht="15">
      <c r="A40" s="72"/>
      <c r="B40" s="72" t="s">
        <v>344</v>
      </c>
      <c r="C40" s="137"/>
      <c r="D40" s="148" t="s">
        <v>345</v>
      </c>
      <c r="E40" s="74">
        <f>E41+E42</f>
        <v>154500</v>
      </c>
      <c r="F40" s="74">
        <f>F41+F42</f>
        <v>142817</v>
      </c>
      <c r="G40" s="180">
        <f>F40/E40%</f>
        <v>92.43818770226537</v>
      </c>
    </row>
    <row r="41" spans="1:7" ht="142.5">
      <c r="A41" s="72"/>
      <c r="B41" s="72"/>
      <c r="C41" s="137">
        <v>2360</v>
      </c>
      <c r="D41" s="148" t="s">
        <v>394</v>
      </c>
      <c r="E41" s="74">
        <v>89919</v>
      </c>
      <c r="F41" s="74">
        <v>89919</v>
      </c>
      <c r="G41" s="180"/>
    </row>
    <row r="42" spans="1:7" ht="30" customHeight="1">
      <c r="A42" s="72"/>
      <c r="B42" s="72"/>
      <c r="C42" s="137" t="s">
        <v>395</v>
      </c>
      <c r="D42" s="148" t="s">
        <v>152</v>
      </c>
      <c r="E42" s="74">
        <v>64581</v>
      </c>
      <c r="F42" s="74">
        <v>52898</v>
      </c>
      <c r="G42" s="180"/>
    </row>
    <row r="43" spans="1:7" ht="15.75">
      <c r="A43" s="81" t="s">
        <v>22</v>
      </c>
      <c r="B43" s="81"/>
      <c r="C43" s="133"/>
      <c r="D43" s="233" t="s">
        <v>23</v>
      </c>
      <c r="E43" s="343">
        <f>E44</f>
        <v>9134000</v>
      </c>
      <c r="F43" s="343">
        <f>F44</f>
        <v>3733634</v>
      </c>
      <c r="G43" s="154">
        <f>F43/E43%</f>
        <v>40.87622071381651</v>
      </c>
    </row>
    <row r="44" spans="1:7" ht="75">
      <c r="A44" s="85"/>
      <c r="B44" s="85" t="s">
        <v>24</v>
      </c>
      <c r="C44" s="272"/>
      <c r="D44" s="86" t="s">
        <v>174</v>
      </c>
      <c r="E44" s="89">
        <f>E45+E46</f>
        <v>9134000</v>
      </c>
      <c r="F44" s="89">
        <f>F45+F46</f>
        <v>3733634</v>
      </c>
      <c r="G44" s="98"/>
    </row>
    <row r="45" spans="1:7" ht="94.5" customHeight="1">
      <c r="A45" s="72"/>
      <c r="B45" s="72"/>
      <c r="C45" s="132">
        <v>2320</v>
      </c>
      <c r="D45" s="113" t="s">
        <v>157</v>
      </c>
      <c r="E45" s="74">
        <v>9077000</v>
      </c>
      <c r="F45" s="74">
        <v>3710000</v>
      </c>
      <c r="G45" s="103"/>
    </row>
    <row r="46" spans="1:7" ht="15.75">
      <c r="A46" s="72"/>
      <c r="B46" s="72"/>
      <c r="C46" s="132">
        <v>4130</v>
      </c>
      <c r="D46" s="73" t="s">
        <v>152</v>
      </c>
      <c r="E46" s="74">
        <v>57000</v>
      </c>
      <c r="F46" s="74">
        <v>23634</v>
      </c>
      <c r="G46" s="103"/>
    </row>
    <row r="47" spans="1:7" ht="15.75">
      <c r="A47" s="58" t="s">
        <v>96</v>
      </c>
      <c r="B47" s="58"/>
      <c r="C47" s="273"/>
      <c r="D47" s="61" t="s">
        <v>97</v>
      </c>
      <c r="E47" s="60">
        <f>E48+E53</f>
        <v>774430</v>
      </c>
      <c r="F47" s="60">
        <f>F48+F53</f>
        <v>289451</v>
      </c>
      <c r="G47" s="67">
        <f>F47/E47%</f>
        <v>37.376005578296294</v>
      </c>
    </row>
    <row r="48" spans="1:7" ht="15.75">
      <c r="A48" s="44"/>
      <c r="B48" s="44" t="s">
        <v>108</v>
      </c>
      <c r="C48" s="344"/>
      <c r="D48" s="174" t="s">
        <v>438</v>
      </c>
      <c r="E48" s="45">
        <f>E49+E50+E51+E52</f>
        <v>764000</v>
      </c>
      <c r="F48" s="45">
        <f>F49+F50+F51+F52</f>
        <v>289451</v>
      </c>
      <c r="G48" s="67">
        <f aca="true" t="shared" si="0" ref="G48:G58">F48/E48%</f>
        <v>37.886256544502615</v>
      </c>
    </row>
    <row r="49" spans="1:7" ht="15.75">
      <c r="A49" s="44"/>
      <c r="B49" s="44"/>
      <c r="C49" s="344">
        <v>3110</v>
      </c>
      <c r="D49" s="148" t="s">
        <v>206</v>
      </c>
      <c r="E49" s="45">
        <v>756436</v>
      </c>
      <c r="F49" s="45">
        <v>286356</v>
      </c>
      <c r="G49" s="67"/>
    </row>
    <row r="50" spans="1:7" ht="28.5">
      <c r="A50" s="44"/>
      <c r="B50" s="44"/>
      <c r="C50" s="344">
        <v>4010</v>
      </c>
      <c r="D50" s="148" t="s">
        <v>150</v>
      </c>
      <c r="E50" s="45">
        <v>4000</v>
      </c>
      <c r="F50" s="45">
        <v>3000</v>
      </c>
      <c r="G50" s="67"/>
    </row>
    <row r="51" spans="1:7" ht="15.75">
      <c r="A51" s="44"/>
      <c r="B51" s="44"/>
      <c r="C51" s="344" t="s">
        <v>194</v>
      </c>
      <c r="D51" s="148" t="s">
        <v>151</v>
      </c>
      <c r="E51" s="45">
        <v>935</v>
      </c>
      <c r="F51" s="45">
        <v>95</v>
      </c>
      <c r="G51" s="67"/>
    </row>
    <row r="52" spans="1:7" ht="18" customHeight="1">
      <c r="A52" s="44"/>
      <c r="B52" s="44"/>
      <c r="C52" s="344" t="s">
        <v>193</v>
      </c>
      <c r="D52" s="73" t="s">
        <v>152</v>
      </c>
      <c r="E52" s="45">
        <v>2629</v>
      </c>
      <c r="F52" s="45"/>
      <c r="G52" s="67">
        <f t="shared" si="0"/>
        <v>0</v>
      </c>
    </row>
    <row r="53" spans="1:7" ht="45">
      <c r="A53" s="9"/>
      <c r="B53" s="9" t="s">
        <v>320</v>
      </c>
      <c r="C53" s="226"/>
      <c r="D53" s="4" t="s">
        <v>319</v>
      </c>
      <c r="E53" s="6">
        <f>E54+E55+E56</f>
        <v>10430</v>
      </c>
      <c r="F53" s="6">
        <f>F54+F55+F56</f>
        <v>0</v>
      </c>
      <c r="G53" s="67">
        <f t="shared" si="0"/>
        <v>0</v>
      </c>
    </row>
    <row r="54" spans="1:7" ht="15.75">
      <c r="A54" s="9"/>
      <c r="B54" s="9"/>
      <c r="C54" s="344" t="s">
        <v>194</v>
      </c>
      <c r="D54" s="148" t="s">
        <v>151</v>
      </c>
      <c r="E54" s="6">
        <v>665</v>
      </c>
      <c r="F54" s="6"/>
      <c r="G54" s="67">
        <f t="shared" si="0"/>
        <v>0</v>
      </c>
    </row>
    <row r="55" spans="1:7" ht="30">
      <c r="A55" s="72"/>
      <c r="B55" s="72"/>
      <c r="C55" s="132">
        <v>4170</v>
      </c>
      <c r="D55" s="73" t="s">
        <v>121</v>
      </c>
      <c r="E55" s="74">
        <v>9435</v>
      </c>
      <c r="F55" s="74"/>
      <c r="G55" s="67">
        <f t="shared" si="0"/>
        <v>0</v>
      </c>
    </row>
    <row r="56" spans="1:7" ht="15.75">
      <c r="A56" s="72"/>
      <c r="B56" s="72"/>
      <c r="C56" s="137">
        <v>4210</v>
      </c>
      <c r="D56" s="73" t="s">
        <v>152</v>
      </c>
      <c r="E56" s="74">
        <v>330</v>
      </c>
      <c r="F56" s="74"/>
      <c r="G56" s="67">
        <f t="shared" si="0"/>
        <v>0</v>
      </c>
    </row>
    <row r="57" spans="1:7" ht="45">
      <c r="A57" s="76" t="s">
        <v>25</v>
      </c>
      <c r="B57" s="72"/>
      <c r="C57" s="137"/>
      <c r="D57" s="232" t="s">
        <v>300</v>
      </c>
      <c r="E57" s="74">
        <f>E58</f>
        <v>33215</v>
      </c>
      <c r="F57" s="74">
        <f>F58</f>
        <v>33214</v>
      </c>
      <c r="G57" s="67">
        <f t="shared" si="0"/>
        <v>99.9969893120578</v>
      </c>
    </row>
    <row r="58" spans="1:7" ht="15.75">
      <c r="A58" s="72"/>
      <c r="B58" s="72" t="s">
        <v>356</v>
      </c>
      <c r="C58" s="132"/>
      <c r="D58" s="148" t="s">
        <v>357</v>
      </c>
      <c r="E58" s="74">
        <f>E59</f>
        <v>33215</v>
      </c>
      <c r="F58" s="74">
        <f>F59</f>
        <v>33214</v>
      </c>
      <c r="G58" s="67">
        <f t="shared" si="0"/>
        <v>99.9969893120578</v>
      </c>
    </row>
    <row r="59" spans="1:7" ht="15.75">
      <c r="A59" s="72"/>
      <c r="B59" s="72"/>
      <c r="C59" s="132">
        <v>3110</v>
      </c>
      <c r="D59" s="148" t="s">
        <v>206</v>
      </c>
      <c r="E59" s="74">
        <v>33215</v>
      </c>
      <c r="F59" s="74">
        <v>33214</v>
      </c>
      <c r="G59" s="67"/>
    </row>
    <row r="60" spans="1:7" ht="15.75">
      <c r="A60" s="363" t="s">
        <v>260</v>
      </c>
      <c r="B60" s="364"/>
      <c r="C60" s="364"/>
      <c r="D60" s="365"/>
      <c r="E60" s="60">
        <f>E4+E8+E12+E17+E28+E33+E39+E43+E47+E57</f>
        <v>11663354</v>
      </c>
      <c r="F60" s="60">
        <f>F4+F8+F12+F17+F28+F33+F39+F43+F47+F57</f>
        <v>4996089</v>
      </c>
      <c r="G60" s="67">
        <f>F60/E60%</f>
        <v>42.83578291458872</v>
      </c>
    </row>
  </sheetData>
  <sheetProtection/>
  <mergeCells count="3">
    <mergeCell ref="F1:G1"/>
    <mergeCell ref="A2:G2"/>
    <mergeCell ref="A60:D60"/>
  </mergeCells>
  <printOptions/>
  <pageMargins left="0.7874015748031497" right="0.7874015748031497" top="0.984251968503937" bottom="0.984251968503937" header="0.5118110236220472" footer="0.5118110236220472"/>
  <pageSetup fitToHeight="3" fitToWidth="1" horizontalDpi="600" verticalDpi="600" orientation="portrait" paperSize="9" scale="85" r:id="rId1"/>
  <headerFooter alignWithMargins="0">
    <oddFooter>&amp;CStrona &amp;P</oddFooter>
  </headerFooter>
  <rowBreaks count="1" manualBreakCount="1">
    <brk id="2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3"/>
  </sheetPr>
  <dimension ref="A1:L268"/>
  <sheetViews>
    <sheetView tabSelected="1" workbookViewId="0" topLeftCell="A232">
      <selection activeCell="D248" sqref="D248"/>
    </sheetView>
  </sheetViews>
  <sheetFormatPr defaultColWidth="9.00390625" defaultRowHeight="12.75"/>
  <cols>
    <col min="1" max="1" width="5.375" style="129" bestFit="1" customWidth="1"/>
    <col min="2" max="2" width="9.00390625" style="119" bestFit="1" customWidth="1"/>
    <col min="3" max="3" width="10.625" style="138" customWidth="1"/>
    <col min="4" max="4" width="46.75390625" style="119" customWidth="1"/>
    <col min="5" max="5" width="20.625" style="119" bestFit="1" customWidth="1"/>
    <col min="6" max="6" width="18.625" style="118" bestFit="1" customWidth="1"/>
    <col min="7" max="7" width="13.375" style="119" bestFit="1" customWidth="1"/>
    <col min="8" max="16384" width="9.125" style="119" customWidth="1"/>
  </cols>
  <sheetData>
    <row r="1" spans="1:7" s="128" customFormat="1" ht="39" customHeight="1">
      <c r="A1" s="122"/>
      <c r="B1" s="122"/>
      <c r="C1" s="142"/>
      <c r="D1" s="122"/>
      <c r="E1" s="400" t="s">
        <v>419</v>
      </c>
      <c r="F1" s="400"/>
      <c r="G1" s="400"/>
    </row>
    <row r="2" spans="1:12" ht="64.5" customHeight="1" thickBot="1">
      <c r="A2" s="143"/>
      <c r="B2" s="399" t="s">
        <v>383</v>
      </c>
      <c r="C2" s="399"/>
      <c r="D2" s="399"/>
      <c r="E2" s="399"/>
      <c r="F2" s="399"/>
      <c r="G2" s="399"/>
      <c r="L2" s="304"/>
    </row>
    <row r="3" spans="1:7" ht="16.5" thickBot="1">
      <c r="A3" s="145" t="s">
        <v>1</v>
      </c>
      <c r="B3" s="144" t="s">
        <v>2</v>
      </c>
      <c r="C3" s="130" t="s">
        <v>3</v>
      </c>
      <c r="D3" s="107" t="s">
        <v>4</v>
      </c>
      <c r="E3" s="107" t="s">
        <v>5</v>
      </c>
      <c r="F3" s="107" t="s">
        <v>6</v>
      </c>
      <c r="G3" s="108" t="s">
        <v>7</v>
      </c>
    </row>
    <row r="4" spans="1:7" ht="21" customHeight="1">
      <c r="A4" s="94" t="s">
        <v>8</v>
      </c>
      <c r="B4" s="94"/>
      <c r="C4" s="131"/>
      <c r="D4" s="231" t="s">
        <v>9</v>
      </c>
      <c r="E4" s="109">
        <f>E5+E7</f>
        <v>315787</v>
      </c>
      <c r="F4" s="109">
        <f>F5+F7</f>
        <v>250747</v>
      </c>
      <c r="G4" s="110">
        <f>F4/E4%</f>
        <v>79.40383866340287</v>
      </c>
    </row>
    <row r="5" spans="1:7" s="120" customFormat="1" ht="19.5" customHeight="1">
      <c r="A5" s="71"/>
      <c r="B5" s="72" t="s">
        <v>247</v>
      </c>
      <c r="C5" s="132"/>
      <c r="D5" s="148" t="s">
        <v>248</v>
      </c>
      <c r="E5" s="74">
        <f>E6</f>
        <v>230000</v>
      </c>
      <c r="F5" s="74">
        <f>F6</f>
        <v>210200</v>
      </c>
      <c r="G5" s="117">
        <f>F5/E5%</f>
        <v>91.3913043478261</v>
      </c>
    </row>
    <row r="6" spans="1:9" s="120" customFormat="1" ht="57">
      <c r="A6" s="71"/>
      <c r="B6" s="72"/>
      <c r="C6" s="132">
        <v>2830</v>
      </c>
      <c r="D6" s="148" t="s">
        <v>249</v>
      </c>
      <c r="E6" s="74">
        <v>230000</v>
      </c>
      <c r="F6" s="74">
        <v>210200</v>
      </c>
      <c r="G6" s="110"/>
      <c r="I6" s="183"/>
    </row>
    <row r="7" spans="1:7" s="120" customFormat="1" ht="15.75">
      <c r="A7" s="71"/>
      <c r="B7" s="72" t="s">
        <v>316</v>
      </c>
      <c r="C7" s="132"/>
      <c r="D7" s="148" t="s">
        <v>36</v>
      </c>
      <c r="E7" s="74">
        <f>E8+E9</f>
        <v>85787</v>
      </c>
      <c r="F7" s="74">
        <f>F8+F9</f>
        <v>40547</v>
      </c>
      <c r="G7" s="117">
        <f>F7/E7%</f>
        <v>47.26473708137597</v>
      </c>
    </row>
    <row r="8" spans="1:9" s="120" customFormat="1" ht="15.75">
      <c r="A8" s="71"/>
      <c r="B8" s="72"/>
      <c r="C8" s="135" t="s">
        <v>159</v>
      </c>
      <c r="D8" s="148" t="s">
        <v>150</v>
      </c>
      <c r="E8" s="74">
        <v>71704</v>
      </c>
      <c r="F8" s="121">
        <v>35853</v>
      </c>
      <c r="G8" s="110"/>
      <c r="I8" s="183"/>
    </row>
    <row r="9" spans="1:9" s="120" customFormat="1" ht="15.75">
      <c r="A9" s="71"/>
      <c r="B9" s="72"/>
      <c r="C9" s="136" t="s">
        <v>194</v>
      </c>
      <c r="D9" s="148" t="s">
        <v>151</v>
      </c>
      <c r="E9" s="74">
        <v>14083</v>
      </c>
      <c r="F9" s="74">
        <v>4694</v>
      </c>
      <c r="G9" s="110"/>
      <c r="I9" s="183"/>
    </row>
    <row r="10" spans="1:7" s="120" customFormat="1" ht="15.75">
      <c r="A10" s="81" t="s">
        <v>30</v>
      </c>
      <c r="B10" s="81"/>
      <c r="C10" s="133"/>
      <c r="D10" s="232" t="s">
        <v>64</v>
      </c>
      <c r="E10" s="83">
        <f>E11+E13</f>
        <v>78000</v>
      </c>
      <c r="F10" s="83">
        <f>F11+F13</f>
        <v>21362</v>
      </c>
      <c r="G10" s="110">
        <f>F10/E10%</f>
        <v>27.387179487179488</v>
      </c>
    </row>
    <row r="11" spans="1:7" ht="15">
      <c r="A11" s="72"/>
      <c r="B11" s="72" t="s">
        <v>105</v>
      </c>
      <c r="C11" s="132"/>
      <c r="D11" s="148" t="s">
        <v>106</v>
      </c>
      <c r="E11" s="74">
        <f>E12</f>
        <v>51000</v>
      </c>
      <c r="F11" s="74">
        <f>F12</f>
        <v>21362</v>
      </c>
      <c r="G11" s="117">
        <f>F11/E11%</f>
        <v>41.88627450980392</v>
      </c>
    </row>
    <row r="12" spans="1:7" s="120" customFormat="1" ht="15.75">
      <c r="A12" s="72"/>
      <c r="B12" s="72"/>
      <c r="C12" s="132">
        <v>3030</v>
      </c>
      <c r="D12" s="148" t="s">
        <v>198</v>
      </c>
      <c r="E12" s="74">
        <v>51000</v>
      </c>
      <c r="F12" s="74">
        <v>21362</v>
      </c>
      <c r="G12" s="117"/>
    </row>
    <row r="13" spans="1:7" ht="15">
      <c r="A13" s="71"/>
      <c r="B13" s="72" t="s">
        <v>31</v>
      </c>
      <c r="C13" s="132"/>
      <c r="D13" s="148" t="s">
        <v>32</v>
      </c>
      <c r="E13" s="74">
        <f>E14</f>
        <v>27000</v>
      </c>
      <c r="F13" s="74">
        <f>F14</f>
        <v>0</v>
      </c>
      <c r="G13" s="117">
        <f>F13/E13%</f>
        <v>0</v>
      </c>
    </row>
    <row r="14" spans="1:7" ht="15.75" customHeight="1">
      <c r="A14" s="71"/>
      <c r="B14" s="72"/>
      <c r="C14" s="132" t="s">
        <v>384</v>
      </c>
      <c r="D14" s="148" t="s">
        <v>158</v>
      </c>
      <c r="E14" s="74">
        <v>27000</v>
      </c>
      <c r="F14" s="74"/>
      <c r="G14" s="110"/>
    </row>
    <row r="15" spans="1:7" ht="15.75" customHeight="1">
      <c r="A15" s="81" t="s">
        <v>52</v>
      </c>
      <c r="B15" s="81"/>
      <c r="C15" s="134"/>
      <c r="D15" s="232" t="s">
        <v>65</v>
      </c>
      <c r="E15" s="83">
        <f>E16+E27+E29</f>
        <v>36910191</v>
      </c>
      <c r="F15" s="83">
        <f>F16+F27+F29</f>
        <v>6268574</v>
      </c>
      <c r="G15" s="70">
        <f>F15/E15%</f>
        <v>16.98331498745157</v>
      </c>
    </row>
    <row r="16" spans="1:7" s="120" customFormat="1" ht="21" customHeight="1">
      <c r="A16" s="72"/>
      <c r="B16" s="72" t="s">
        <v>53</v>
      </c>
      <c r="C16" s="135"/>
      <c r="D16" s="148" t="s">
        <v>66</v>
      </c>
      <c r="E16" s="74">
        <f>E17+E18+E19+E20+E21+E22+E23+E24+E25+E26</f>
        <v>36610019</v>
      </c>
      <c r="F16" s="74">
        <f>F17+F18+F19+F20+F21+F22+F23+F24+F25+F26</f>
        <v>6268488</v>
      </c>
      <c r="G16" s="223">
        <f>F16/E16%</f>
        <v>17.122329272760005</v>
      </c>
    </row>
    <row r="17" spans="1:7" s="120" customFormat="1" ht="57">
      <c r="A17" s="72"/>
      <c r="B17" s="72"/>
      <c r="C17" s="135" t="s">
        <v>125</v>
      </c>
      <c r="D17" s="148" t="s">
        <v>195</v>
      </c>
      <c r="E17" s="74">
        <v>480000</v>
      </c>
      <c r="F17" s="74">
        <v>355344</v>
      </c>
      <c r="G17" s="110"/>
    </row>
    <row r="18" spans="1:7" s="120" customFormat="1" ht="31.5" customHeight="1">
      <c r="A18" s="72"/>
      <c r="B18" s="72"/>
      <c r="C18" s="135" t="s">
        <v>199</v>
      </c>
      <c r="D18" s="148" t="s">
        <v>200</v>
      </c>
      <c r="E18" s="74">
        <v>60000</v>
      </c>
      <c r="F18" s="74">
        <v>17098</v>
      </c>
      <c r="G18" s="110"/>
    </row>
    <row r="19" spans="1:7" ht="15.75">
      <c r="A19" s="72"/>
      <c r="B19" s="72"/>
      <c r="C19" s="135" t="s">
        <v>159</v>
      </c>
      <c r="D19" s="148" t="s">
        <v>150</v>
      </c>
      <c r="E19" s="74">
        <v>1852546</v>
      </c>
      <c r="F19" s="121">
        <v>743343</v>
      </c>
      <c r="G19" s="110"/>
    </row>
    <row r="20" spans="1:7" s="120" customFormat="1" ht="15.75">
      <c r="A20" s="72"/>
      <c r="B20" s="72"/>
      <c r="C20" s="135" t="s">
        <v>160</v>
      </c>
      <c r="D20" s="148" t="s">
        <v>161</v>
      </c>
      <c r="E20" s="74">
        <v>114761</v>
      </c>
      <c r="F20" s="74">
        <v>114147</v>
      </c>
      <c r="G20" s="110"/>
    </row>
    <row r="21" spans="1:7" ht="15.75">
      <c r="A21" s="72"/>
      <c r="B21" s="72"/>
      <c r="C21" s="136" t="s">
        <v>194</v>
      </c>
      <c r="D21" s="148" t="s">
        <v>151</v>
      </c>
      <c r="E21" s="74">
        <v>380800</v>
      </c>
      <c r="F21" s="74">
        <v>146158</v>
      </c>
      <c r="G21" s="110"/>
    </row>
    <row r="22" spans="1:7" ht="15.75">
      <c r="A22" s="72"/>
      <c r="B22" s="72"/>
      <c r="C22" s="136" t="s">
        <v>120</v>
      </c>
      <c r="D22" s="148" t="s">
        <v>121</v>
      </c>
      <c r="E22" s="74">
        <v>5000</v>
      </c>
      <c r="F22" s="74"/>
      <c r="G22" s="110"/>
    </row>
    <row r="23" spans="1:7" ht="24.75" customHeight="1">
      <c r="A23" s="72"/>
      <c r="B23" s="72"/>
      <c r="C23" s="136" t="s">
        <v>177</v>
      </c>
      <c r="D23" s="148" t="s">
        <v>158</v>
      </c>
      <c r="E23" s="74">
        <v>9055300</v>
      </c>
      <c r="F23" s="74">
        <v>1008947</v>
      </c>
      <c r="G23" s="110"/>
    </row>
    <row r="24" spans="1:7" ht="35.25" customHeight="1">
      <c r="A24" s="72"/>
      <c r="B24" s="72"/>
      <c r="C24" s="136" t="s">
        <v>181</v>
      </c>
      <c r="D24" s="148" t="s">
        <v>154</v>
      </c>
      <c r="E24" s="74">
        <v>23511612</v>
      </c>
      <c r="F24" s="74">
        <v>3576698</v>
      </c>
      <c r="G24" s="110"/>
    </row>
    <row r="25" spans="1:7" ht="45.75" customHeight="1">
      <c r="A25" s="72"/>
      <c r="B25" s="72"/>
      <c r="C25" s="136" t="s">
        <v>239</v>
      </c>
      <c r="D25" s="148" t="s">
        <v>155</v>
      </c>
      <c r="E25" s="74">
        <v>850000</v>
      </c>
      <c r="F25" s="74">
        <v>6753</v>
      </c>
      <c r="G25" s="110"/>
    </row>
    <row r="26" spans="1:7" ht="57">
      <c r="A26" s="72"/>
      <c r="B26" s="72"/>
      <c r="C26" s="136" t="s">
        <v>385</v>
      </c>
      <c r="D26" s="148" t="s">
        <v>386</v>
      </c>
      <c r="E26" s="74">
        <v>300000</v>
      </c>
      <c r="F26" s="74">
        <v>300000</v>
      </c>
      <c r="G26" s="110"/>
    </row>
    <row r="27" spans="1:7" ht="15">
      <c r="A27" s="72"/>
      <c r="B27" s="72" t="s">
        <v>387</v>
      </c>
      <c r="C27" s="136"/>
      <c r="D27" s="148" t="s">
        <v>388</v>
      </c>
      <c r="E27" s="74">
        <f>E28</f>
        <v>300000</v>
      </c>
      <c r="F27" s="74">
        <f>F28</f>
        <v>0</v>
      </c>
      <c r="G27" s="223">
        <f>F27/E27%</f>
        <v>0</v>
      </c>
    </row>
    <row r="28" spans="1:7" ht="57">
      <c r="A28" s="72"/>
      <c r="B28" s="72"/>
      <c r="C28" s="136" t="s">
        <v>244</v>
      </c>
      <c r="D28" s="148" t="s">
        <v>389</v>
      </c>
      <c r="E28" s="74">
        <v>300000</v>
      </c>
      <c r="F28" s="74"/>
      <c r="G28" s="110"/>
    </row>
    <row r="29" spans="1:7" s="120" customFormat="1" ht="21" customHeight="1">
      <c r="A29" s="72"/>
      <c r="B29" s="72" t="s">
        <v>317</v>
      </c>
      <c r="C29" s="135"/>
      <c r="D29" s="148" t="s">
        <v>36</v>
      </c>
      <c r="E29" s="74">
        <f>E30+E31</f>
        <v>172</v>
      </c>
      <c r="F29" s="74">
        <f>F30+F31</f>
        <v>86</v>
      </c>
      <c r="G29" s="223">
        <f>F29/E29%</f>
        <v>50</v>
      </c>
    </row>
    <row r="30" spans="1:7" ht="15.75" customHeight="1">
      <c r="A30" s="72"/>
      <c r="B30" s="72"/>
      <c r="C30" s="135" t="s">
        <v>159</v>
      </c>
      <c r="D30" s="148" t="s">
        <v>150</v>
      </c>
      <c r="E30" s="74">
        <v>144</v>
      </c>
      <c r="F30" s="121">
        <v>72</v>
      </c>
      <c r="G30" s="110"/>
    </row>
    <row r="31" spans="1:7" ht="15.75" customHeight="1">
      <c r="A31" s="72"/>
      <c r="B31" s="72"/>
      <c r="C31" s="136" t="s">
        <v>194</v>
      </c>
      <c r="D31" s="148" t="s">
        <v>151</v>
      </c>
      <c r="E31" s="74">
        <v>28</v>
      </c>
      <c r="F31" s="74">
        <v>14</v>
      </c>
      <c r="G31" s="110"/>
    </row>
    <row r="32" spans="1:7" ht="18.75" customHeight="1">
      <c r="A32" s="76" t="s">
        <v>189</v>
      </c>
      <c r="B32" s="76"/>
      <c r="C32" s="139"/>
      <c r="D32" s="232" t="s">
        <v>191</v>
      </c>
      <c r="E32" s="79">
        <f>E33</f>
        <v>22000</v>
      </c>
      <c r="F32" s="79">
        <f>F33</f>
        <v>12040</v>
      </c>
      <c r="G32" s="140">
        <f>F32/E32%</f>
        <v>54.72727272727273</v>
      </c>
    </row>
    <row r="33" spans="1:7" ht="15">
      <c r="A33" s="72"/>
      <c r="B33" s="72" t="s">
        <v>190</v>
      </c>
      <c r="C33" s="135"/>
      <c r="D33" s="148" t="s">
        <v>192</v>
      </c>
      <c r="E33" s="74">
        <f>E34</f>
        <v>22000</v>
      </c>
      <c r="F33" s="74">
        <f>F34</f>
        <v>12040</v>
      </c>
      <c r="G33" s="117">
        <f>F33/E33%</f>
        <v>54.72727272727273</v>
      </c>
    </row>
    <row r="34" spans="1:7" ht="18.75" customHeight="1">
      <c r="A34" s="72"/>
      <c r="B34" s="72"/>
      <c r="C34" s="135" t="s">
        <v>318</v>
      </c>
      <c r="D34" s="148" t="s">
        <v>152</v>
      </c>
      <c r="E34" s="74">
        <v>22000</v>
      </c>
      <c r="F34" s="74">
        <v>12040</v>
      </c>
      <c r="G34" s="110"/>
    </row>
    <row r="35" spans="1:7" ht="15.75">
      <c r="A35" s="100" t="s">
        <v>10</v>
      </c>
      <c r="B35" s="100"/>
      <c r="C35" s="133"/>
      <c r="D35" s="232" t="s">
        <v>12</v>
      </c>
      <c r="E35" s="83">
        <f>E36</f>
        <v>1044899</v>
      </c>
      <c r="F35" s="83">
        <f>F36</f>
        <v>304825</v>
      </c>
      <c r="G35" s="70">
        <f>F35/E35%</f>
        <v>29.172676019404747</v>
      </c>
    </row>
    <row r="36" spans="1:7" ht="15">
      <c r="A36" s="99"/>
      <c r="B36" s="72" t="s">
        <v>11</v>
      </c>
      <c r="C36" s="132"/>
      <c r="D36" s="148" t="s">
        <v>13</v>
      </c>
      <c r="E36" s="74">
        <f>E37+E38+E39</f>
        <v>1044899</v>
      </c>
      <c r="F36" s="74">
        <f>F37+F38+F39</f>
        <v>304825</v>
      </c>
      <c r="G36" s="223">
        <f>F36/E36%</f>
        <v>29.172676019404747</v>
      </c>
    </row>
    <row r="37" spans="1:7" ht="15.75" customHeight="1">
      <c r="A37" s="72"/>
      <c r="B37" s="72"/>
      <c r="C37" s="135" t="s">
        <v>159</v>
      </c>
      <c r="D37" s="148" t="s">
        <v>150</v>
      </c>
      <c r="E37" s="74">
        <v>215529</v>
      </c>
      <c r="F37" s="121">
        <v>107763</v>
      </c>
      <c r="G37" s="110"/>
    </row>
    <row r="38" spans="1:7" ht="15.75" customHeight="1">
      <c r="A38" s="72"/>
      <c r="B38" s="72"/>
      <c r="C38" s="136" t="s">
        <v>194</v>
      </c>
      <c r="D38" s="148" t="s">
        <v>151</v>
      </c>
      <c r="E38" s="74">
        <v>42329</v>
      </c>
      <c r="F38" s="74">
        <v>14110</v>
      </c>
      <c r="G38" s="110"/>
    </row>
    <row r="39" spans="1:7" ht="19.5" customHeight="1">
      <c r="A39" s="99"/>
      <c r="B39" s="72"/>
      <c r="C39" s="137" t="s">
        <v>390</v>
      </c>
      <c r="D39" s="148" t="s">
        <v>152</v>
      </c>
      <c r="E39" s="74">
        <v>787041</v>
      </c>
      <c r="F39" s="74">
        <v>182952</v>
      </c>
      <c r="G39" s="111"/>
    </row>
    <row r="40" spans="1:7" ht="15.75">
      <c r="A40" s="81" t="s">
        <v>14</v>
      </c>
      <c r="B40" s="81"/>
      <c r="C40" s="133"/>
      <c r="D40" s="233" t="s">
        <v>15</v>
      </c>
      <c r="E40" s="83">
        <f>E41+E50</f>
        <v>6248300</v>
      </c>
      <c r="F40" s="83">
        <f>F41+F50</f>
        <v>3020686</v>
      </c>
      <c r="G40" s="103">
        <f>F40/E40%</f>
        <v>48.344125602163786</v>
      </c>
    </row>
    <row r="41" spans="1:7" ht="15">
      <c r="A41" s="72"/>
      <c r="B41" s="72" t="s">
        <v>119</v>
      </c>
      <c r="C41" s="132"/>
      <c r="D41" s="148" t="s">
        <v>381</v>
      </c>
      <c r="E41" s="74">
        <f>E42+E43+E44+E45+E46+E47+E48+E49</f>
        <v>5469747</v>
      </c>
      <c r="F41" s="74">
        <f>F42+F43+F44+F45+F46+F47+F48+F49</f>
        <v>2647020</v>
      </c>
      <c r="G41" s="180">
        <f>F41/E41%</f>
        <v>48.39382881877352</v>
      </c>
    </row>
    <row r="42" spans="1:7" ht="15.75">
      <c r="A42" s="72"/>
      <c r="B42" s="72"/>
      <c r="C42" s="132">
        <v>3020</v>
      </c>
      <c r="D42" s="148" t="s">
        <v>200</v>
      </c>
      <c r="E42" s="74">
        <v>18000</v>
      </c>
      <c r="F42" s="74">
        <v>5771</v>
      </c>
      <c r="G42" s="111"/>
    </row>
    <row r="43" spans="1:7" ht="32.25" customHeight="1">
      <c r="A43" s="72"/>
      <c r="B43" s="72"/>
      <c r="C43" s="135" t="s">
        <v>159</v>
      </c>
      <c r="D43" s="148" t="s">
        <v>150</v>
      </c>
      <c r="E43" s="74">
        <v>3240000</v>
      </c>
      <c r="F43" s="74">
        <v>1603009</v>
      </c>
      <c r="G43" s="111"/>
    </row>
    <row r="44" spans="1:7" ht="32.25" customHeight="1">
      <c r="A44" s="72"/>
      <c r="B44" s="72"/>
      <c r="C44" s="135" t="s">
        <v>160</v>
      </c>
      <c r="D44" s="148" t="s">
        <v>161</v>
      </c>
      <c r="E44" s="74">
        <v>237800</v>
      </c>
      <c r="F44" s="74">
        <v>237748</v>
      </c>
      <c r="G44" s="111"/>
    </row>
    <row r="45" spans="1:7" s="120" customFormat="1" ht="24.75" customHeight="1">
      <c r="A45" s="72"/>
      <c r="B45" s="72"/>
      <c r="C45" s="136" t="s">
        <v>194</v>
      </c>
      <c r="D45" s="148" t="s">
        <v>151</v>
      </c>
      <c r="E45" s="74">
        <v>646300</v>
      </c>
      <c r="F45" s="74">
        <v>340445</v>
      </c>
      <c r="G45" s="111"/>
    </row>
    <row r="46" spans="1:7" ht="28.5" customHeight="1">
      <c r="A46" s="72"/>
      <c r="B46" s="72"/>
      <c r="C46" s="132">
        <v>4170</v>
      </c>
      <c r="D46" s="148" t="s">
        <v>121</v>
      </c>
      <c r="E46" s="74">
        <v>86000</v>
      </c>
      <c r="F46" s="74">
        <v>25987</v>
      </c>
      <c r="G46" s="111"/>
    </row>
    <row r="47" spans="1:7" s="120" customFormat="1" ht="25.5">
      <c r="A47" s="72"/>
      <c r="B47" s="72"/>
      <c r="C47" s="137" t="s">
        <v>307</v>
      </c>
      <c r="D47" s="148" t="s">
        <v>152</v>
      </c>
      <c r="E47" s="74">
        <v>1042640</v>
      </c>
      <c r="F47" s="74">
        <v>411060</v>
      </c>
      <c r="G47" s="111"/>
    </row>
    <row r="48" spans="1:7" s="120" customFormat="1" ht="15.75">
      <c r="A48" s="72"/>
      <c r="B48" s="72"/>
      <c r="C48" s="136" t="s">
        <v>181</v>
      </c>
      <c r="D48" s="148" t="s">
        <v>154</v>
      </c>
      <c r="E48" s="74">
        <v>15307</v>
      </c>
      <c r="F48" s="74"/>
      <c r="G48" s="111"/>
    </row>
    <row r="49" spans="1:7" ht="28.5">
      <c r="A49" s="72"/>
      <c r="B49" s="72"/>
      <c r="C49" s="132">
        <v>6060</v>
      </c>
      <c r="D49" s="148" t="s">
        <v>155</v>
      </c>
      <c r="E49" s="74">
        <v>183700</v>
      </c>
      <c r="F49" s="74">
        <v>23000</v>
      </c>
      <c r="G49" s="111"/>
    </row>
    <row r="50" spans="1:7" ht="24" customHeight="1">
      <c r="A50" s="72"/>
      <c r="B50" s="72" t="s">
        <v>16</v>
      </c>
      <c r="C50" s="132"/>
      <c r="D50" s="234" t="s">
        <v>17</v>
      </c>
      <c r="E50" s="74">
        <f>E51+E52+E53+E54+E55+E56</f>
        <v>778553</v>
      </c>
      <c r="F50" s="74">
        <f>F51+F52+F53+F54+F55+F56</f>
        <v>373666</v>
      </c>
      <c r="G50" s="224">
        <f>F50/E50%</f>
        <v>47.994934192020324</v>
      </c>
    </row>
    <row r="51" spans="1:7" ht="15.75">
      <c r="A51" s="72"/>
      <c r="B51" s="72"/>
      <c r="C51" s="132">
        <v>3020</v>
      </c>
      <c r="D51" s="148" t="s">
        <v>200</v>
      </c>
      <c r="E51" s="74">
        <v>1000</v>
      </c>
      <c r="F51" s="74">
        <v>744</v>
      </c>
      <c r="G51" s="111"/>
    </row>
    <row r="52" spans="1:7" ht="27" customHeight="1">
      <c r="A52" s="72"/>
      <c r="B52" s="72"/>
      <c r="C52" s="136" t="s">
        <v>159</v>
      </c>
      <c r="D52" s="148" t="s">
        <v>150</v>
      </c>
      <c r="E52" s="74">
        <v>79944</v>
      </c>
      <c r="F52" s="74">
        <v>39543</v>
      </c>
      <c r="G52" s="111"/>
    </row>
    <row r="53" spans="1:7" ht="30.75" customHeight="1">
      <c r="A53" s="72"/>
      <c r="B53" s="72"/>
      <c r="C53" s="136" t="s">
        <v>391</v>
      </c>
      <c r="D53" s="148" t="s">
        <v>392</v>
      </c>
      <c r="E53" s="74">
        <v>445150</v>
      </c>
      <c r="F53" s="74">
        <v>197342</v>
      </c>
      <c r="G53" s="111"/>
    </row>
    <row r="54" spans="1:7" ht="30.75" customHeight="1">
      <c r="A54" s="72"/>
      <c r="B54" s="72"/>
      <c r="C54" s="136" t="s">
        <v>160</v>
      </c>
      <c r="D54" s="148" t="s">
        <v>161</v>
      </c>
      <c r="E54" s="74">
        <v>37510</v>
      </c>
      <c r="F54" s="74">
        <v>35986</v>
      </c>
      <c r="G54" s="111"/>
    </row>
    <row r="55" spans="1:7" ht="24" customHeight="1">
      <c r="A55" s="72"/>
      <c r="B55" s="72"/>
      <c r="C55" s="136" t="s">
        <v>194</v>
      </c>
      <c r="D55" s="148" t="s">
        <v>151</v>
      </c>
      <c r="E55" s="74">
        <v>103934</v>
      </c>
      <c r="F55" s="74">
        <v>48411</v>
      </c>
      <c r="G55" s="111"/>
    </row>
    <row r="56" spans="1:7" ht="26.25" customHeight="1">
      <c r="A56" s="72"/>
      <c r="B56" s="72"/>
      <c r="C56" s="137" t="s">
        <v>177</v>
      </c>
      <c r="D56" s="234" t="s">
        <v>152</v>
      </c>
      <c r="E56" s="74">
        <v>111015</v>
      </c>
      <c r="F56" s="74">
        <v>51640</v>
      </c>
      <c r="G56" s="111"/>
    </row>
    <row r="57" spans="1:7" ht="30.75" customHeight="1">
      <c r="A57" s="81" t="s">
        <v>18</v>
      </c>
      <c r="B57" s="81"/>
      <c r="C57" s="133"/>
      <c r="D57" s="232" t="s">
        <v>19</v>
      </c>
      <c r="E57" s="83">
        <f>E58+E62+E73+E77+E80</f>
        <v>19227641</v>
      </c>
      <c r="F57" s="83">
        <f>F58+F62+F73+F77+F80</f>
        <v>8904214</v>
      </c>
      <c r="G57" s="103">
        <f>F57/E57%</f>
        <v>46.30944586493996</v>
      </c>
    </row>
    <row r="58" spans="1:7" s="120" customFormat="1" ht="15.75">
      <c r="A58" s="72"/>
      <c r="B58" s="72" t="s">
        <v>75</v>
      </c>
      <c r="C58" s="132"/>
      <c r="D58" s="234" t="s">
        <v>76</v>
      </c>
      <c r="E58" s="74">
        <f>E59+E60+E61</f>
        <v>766700</v>
      </c>
      <c r="F58" s="74">
        <f>F59+F60+F61</f>
        <v>381170</v>
      </c>
      <c r="G58" s="180">
        <f>F58/E58%</f>
        <v>49.71566453632451</v>
      </c>
    </row>
    <row r="59" spans="1:7" s="120" customFormat="1" ht="15.75">
      <c r="A59" s="72"/>
      <c r="B59" s="72"/>
      <c r="C59" s="132">
        <v>3030</v>
      </c>
      <c r="D59" s="148" t="s">
        <v>201</v>
      </c>
      <c r="E59" s="74">
        <v>687000</v>
      </c>
      <c r="F59" s="74">
        <v>334120</v>
      </c>
      <c r="G59" s="180"/>
    </row>
    <row r="60" spans="1:7" s="120" customFormat="1" ht="15.75">
      <c r="A60" s="72"/>
      <c r="B60" s="72"/>
      <c r="C60" s="132">
        <v>4170</v>
      </c>
      <c r="D60" s="148" t="s">
        <v>121</v>
      </c>
      <c r="E60" s="74">
        <v>2000</v>
      </c>
      <c r="F60" s="74"/>
      <c r="G60" s="180"/>
    </row>
    <row r="61" spans="1:7" ht="28.5" customHeight="1">
      <c r="A61" s="72"/>
      <c r="B61" s="72"/>
      <c r="C61" s="137" t="s">
        <v>310</v>
      </c>
      <c r="D61" s="234" t="s">
        <v>152</v>
      </c>
      <c r="E61" s="74">
        <v>77700</v>
      </c>
      <c r="F61" s="74">
        <v>47050</v>
      </c>
      <c r="G61" s="180"/>
    </row>
    <row r="62" spans="1:8" ht="21.75" customHeight="1">
      <c r="A62" s="72"/>
      <c r="B62" s="72" t="s">
        <v>55</v>
      </c>
      <c r="C62" s="132"/>
      <c r="D62" s="234" t="s">
        <v>67</v>
      </c>
      <c r="E62" s="74">
        <f>E63+E64+E65+E66+E67+E68+E69+E70+E71+E72</f>
        <v>15677985</v>
      </c>
      <c r="F62" s="74">
        <f>F63+F64+F65+F66+F67+F68+F69+F70+F71+F72</f>
        <v>7675453</v>
      </c>
      <c r="G62" s="180">
        <f>F62/E62%</f>
        <v>48.95688444656631</v>
      </c>
      <c r="H62" s="151"/>
    </row>
    <row r="63" spans="1:7" ht="15.75">
      <c r="A63" s="72"/>
      <c r="B63" s="72"/>
      <c r="C63" s="132">
        <v>3020</v>
      </c>
      <c r="D63" s="148" t="s">
        <v>200</v>
      </c>
      <c r="E63" s="74">
        <v>17000</v>
      </c>
      <c r="F63" s="74">
        <v>1981</v>
      </c>
      <c r="G63" s="111"/>
    </row>
    <row r="64" spans="1:7" ht="15.75">
      <c r="A64" s="72"/>
      <c r="B64" s="72"/>
      <c r="C64" s="132">
        <v>3030</v>
      </c>
      <c r="D64" s="148" t="s">
        <v>198</v>
      </c>
      <c r="E64" s="74">
        <v>1000</v>
      </c>
      <c r="F64" s="74">
        <v>60</v>
      </c>
      <c r="G64" s="111"/>
    </row>
    <row r="65" spans="1:7" ht="24" customHeight="1">
      <c r="A65" s="72"/>
      <c r="B65" s="72"/>
      <c r="C65" s="132">
        <v>3050</v>
      </c>
      <c r="D65" s="148" t="s">
        <v>202</v>
      </c>
      <c r="E65" s="74">
        <v>25176</v>
      </c>
      <c r="F65" s="74">
        <v>8267</v>
      </c>
      <c r="G65" s="111"/>
    </row>
    <row r="66" spans="1:7" ht="15.75">
      <c r="A66" s="72"/>
      <c r="B66" s="72"/>
      <c r="C66" s="136" t="s">
        <v>159</v>
      </c>
      <c r="D66" s="148" t="s">
        <v>150</v>
      </c>
      <c r="E66" s="74">
        <v>8120567</v>
      </c>
      <c r="F66" s="74">
        <v>3591049</v>
      </c>
      <c r="G66" s="111"/>
    </row>
    <row r="67" spans="1:7" ht="15.75">
      <c r="A67" s="72"/>
      <c r="B67" s="72"/>
      <c r="C67" s="136" t="s">
        <v>160</v>
      </c>
      <c r="D67" s="148" t="s">
        <v>161</v>
      </c>
      <c r="E67" s="74">
        <v>543560</v>
      </c>
      <c r="F67" s="74">
        <v>534365</v>
      </c>
      <c r="G67" s="111"/>
    </row>
    <row r="68" spans="1:7" ht="18.75" customHeight="1">
      <c r="A68" s="72"/>
      <c r="B68" s="72"/>
      <c r="C68" s="136" t="s">
        <v>194</v>
      </c>
      <c r="D68" s="148" t="s">
        <v>151</v>
      </c>
      <c r="E68" s="74">
        <v>1622786</v>
      </c>
      <c r="F68" s="74">
        <v>699126</v>
      </c>
      <c r="G68" s="111"/>
    </row>
    <row r="69" spans="1:7" ht="15.75">
      <c r="A69" s="72"/>
      <c r="B69" s="72"/>
      <c r="C69" s="132">
        <v>4170</v>
      </c>
      <c r="D69" s="148" t="s">
        <v>121</v>
      </c>
      <c r="E69" s="74">
        <v>20000</v>
      </c>
      <c r="F69" s="74"/>
      <c r="G69" s="111"/>
    </row>
    <row r="70" spans="1:7" ht="25.5">
      <c r="A70" s="72"/>
      <c r="B70" s="72"/>
      <c r="C70" s="137" t="s">
        <v>308</v>
      </c>
      <c r="D70" s="234" t="s">
        <v>152</v>
      </c>
      <c r="E70" s="74">
        <v>3022850</v>
      </c>
      <c r="F70" s="74">
        <v>1095263</v>
      </c>
      <c r="G70" s="111"/>
    </row>
    <row r="71" spans="1:7" ht="30" customHeight="1">
      <c r="A71" s="72"/>
      <c r="B71" s="72"/>
      <c r="C71" s="137">
        <v>6050</v>
      </c>
      <c r="D71" s="148" t="s">
        <v>154</v>
      </c>
      <c r="E71" s="74">
        <v>2036546</v>
      </c>
      <c r="F71" s="74">
        <v>1708871</v>
      </c>
      <c r="G71" s="111"/>
    </row>
    <row r="72" spans="1:7" ht="56.25" customHeight="1">
      <c r="A72" s="72"/>
      <c r="B72" s="72"/>
      <c r="C72" s="132">
        <v>6060</v>
      </c>
      <c r="D72" s="148" t="s">
        <v>155</v>
      </c>
      <c r="E72" s="74">
        <v>268500</v>
      </c>
      <c r="F72" s="74">
        <v>36471</v>
      </c>
      <c r="G72" s="111"/>
    </row>
    <row r="73" spans="1:7" s="120" customFormat="1" ht="15.75">
      <c r="A73" s="72"/>
      <c r="B73" s="72" t="s">
        <v>20</v>
      </c>
      <c r="C73" s="132"/>
      <c r="D73" s="234" t="s">
        <v>21</v>
      </c>
      <c r="E73" s="74">
        <f>E74+E75+E76</f>
        <v>39000</v>
      </c>
      <c r="F73" s="74">
        <f>F74+F75+F76</f>
        <v>36567</v>
      </c>
      <c r="G73" s="116">
        <f>F73/E73%</f>
        <v>93.76153846153846</v>
      </c>
    </row>
    <row r="74" spans="1:7" ht="24" customHeight="1">
      <c r="A74" s="72"/>
      <c r="B74" s="72"/>
      <c r="C74" s="136" t="s">
        <v>194</v>
      </c>
      <c r="D74" s="148" t="s">
        <v>151</v>
      </c>
      <c r="E74" s="74">
        <v>3850</v>
      </c>
      <c r="F74" s="74">
        <v>3452</v>
      </c>
      <c r="G74" s="111"/>
    </row>
    <row r="75" spans="1:7" ht="30.75" customHeight="1">
      <c r="A75" s="72"/>
      <c r="B75" s="72"/>
      <c r="C75" s="132">
        <v>4170</v>
      </c>
      <c r="D75" s="148" t="s">
        <v>121</v>
      </c>
      <c r="E75" s="74">
        <v>23000</v>
      </c>
      <c r="F75" s="74">
        <v>23000</v>
      </c>
      <c r="G75" s="111"/>
    </row>
    <row r="76" spans="1:7" ht="20.25" customHeight="1">
      <c r="A76" s="72"/>
      <c r="B76" s="72"/>
      <c r="C76" s="137" t="s">
        <v>193</v>
      </c>
      <c r="D76" s="234" t="s">
        <v>152</v>
      </c>
      <c r="E76" s="74">
        <v>12150</v>
      </c>
      <c r="F76" s="74">
        <v>10115</v>
      </c>
      <c r="G76" s="111"/>
    </row>
    <row r="77" spans="1:7" ht="30" customHeight="1">
      <c r="A77" s="72"/>
      <c r="B77" s="72" t="s">
        <v>175</v>
      </c>
      <c r="C77" s="137"/>
      <c r="D77" s="148" t="s">
        <v>176</v>
      </c>
      <c r="E77" s="74">
        <f>E78+E79</f>
        <v>448000</v>
      </c>
      <c r="F77" s="74">
        <f>F78+F79</f>
        <v>86822</v>
      </c>
      <c r="G77" s="180">
        <f>F77/E77%</f>
        <v>19.379910714285714</v>
      </c>
    </row>
    <row r="78" spans="1:7" ht="30" customHeight="1">
      <c r="A78" s="72"/>
      <c r="B78" s="72"/>
      <c r="C78" s="137">
        <v>4170</v>
      </c>
      <c r="D78" s="148" t="s">
        <v>121</v>
      </c>
      <c r="E78" s="74">
        <v>25000</v>
      </c>
      <c r="F78" s="74"/>
      <c r="G78" s="111"/>
    </row>
    <row r="79" spans="1:7" ht="25.5">
      <c r="A79" s="72"/>
      <c r="B79" s="72"/>
      <c r="C79" s="137" t="s">
        <v>393</v>
      </c>
      <c r="D79" s="234" t="s">
        <v>152</v>
      </c>
      <c r="E79" s="74">
        <v>423000</v>
      </c>
      <c r="F79" s="74">
        <v>86822</v>
      </c>
      <c r="G79" s="111"/>
    </row>
    <row r="80" spans="1:7" ht="24.75" customHeight="1">
      <c r="A80" s="72"/>
      <c r="B80" s="72" t="s">
        <v>77</v>
      </c>
      <c r="C80" s="132"/>
      <c r="D80" s="234" t="s">
        <v>36</v>
      </c>
      <c r="E80" s="74">
        <f>E81+E82</f>
        <v>2295956</v>
      </c>
      <c r="F80" s="74">
        <f>F81+F82</f>
        <v>724202</v>
      </c>
      <c r="G80" s="180">
        <f>F80/E80%</f>
        <v>31.542503427766036</v>
      </c>
    </row>
    <row r="81" spans="1:7" ht="24.75" customHeight="1">
      <c r="A81" s="72"/>
      <c r="B81" s="72"/>
      <c r="C81" s="132">
        <v>4170</v>
      </c>
      <c r="D81" s="148" t="s">
        <v>121</v>
      </c>
      <c r="E81" s="74">
        <v>13600</v>
      </c>
      <c r="F81" s="74">
        <v>1200</v>
      </c>
      <c r="G81" s="111"/>
    </row>
    <row r="82" spans="1:7" ht="22.5" customHeight="1">
      <c r="A82" s="72"/>
      <c r="B82" s="72"/>
      <c r="C82" s="137" t="s">
        <v>309</v>
      </c>
      <c r="D82" s="234" t="s">
        <v>152</v>
      </c>
      <c r="E82" s="74">
        <v>2282356</v>
      </c>
      <c r="F82" s="74">
        <v>723002</v>
      </c>
      <c r="G82" s="111"/>
    </row>
    <row r="83" spans="1:7" s="120" customFormat="1" ht="30">
      <c r="A83" s="81" t="s">
        <v>94</v>
      </c>
      <c r="B83" s="81"/>
      <c r="C83" s="133"/>
      <c r="D83" s="232" t="s">
        <v>95</v>
      </c>
      <c r="E83" s="83">
        <f>E84+E86+E88+E90+E92</f>
        <v>117695</v>
      </c>
      <c r="F83" s="83">
        <f>F84+F86+F88+F90+F92</f>
        <v>20677</v>
      </c>
      <c r="G83" s="103">
        <f>F83/E83%</f>
        <v>17.56829092144951</v>
      </c>
    </row>
    <row r="84" spans="1:7" s="120" customFormat="1" ht="15.75">
      <c r="A84" s="81"/>
      <c r="B84" s="114" t="s">
        <v>250</v>
      </c>
      <c r="C84" s="322"/>
      <c r="D84" s="148" t="s">
        <v>258</v>
      </c>
      <c r="E84" s="115">
        <f>E85</f>
        <v>30000</v>
      </c>
      <c r="F84" s="115">
        <f>F85</f>
        <v>0</v>
      </c>
      <c r="G84" s="180">
        <f>F84/E84%</f>
        <v>0</v>
      </c>
    </row>
    <row r="85" spans="1:12" s="120" customFormat="1" ht="15.75">
      <c r="A85" s="81"/>
      <c r="B85" s="114"/>
      <c r="C85" s="322">
        <v>4210</v>
      </c>
      <c r="D85" s="148" t="s">
        <v>152</v>
      </c>
      <c r="E85" s="115">
        <v>30000</v>
      </c>
      <c r="F85" s="115"/>
      <c r="G85" s="180"/>
      <c r="L85" s="181"/>
    </row>
    <row r="86" spans="1:7" s="120" customFormat="1" ht="28.5">
      <c r="A86" s="81"/>
      <c r="B86" s="114" t="s">
        <v>298</v>
      </c>
      <c r="C86" s="322"/>
      <c r="D86" s="148" t="s">
        <v>299</v>
      </c>
      <c r="E86" s="115">
        <f>E87</f>
        <v>30000</v>
      </c>
      <c r="F86" s="115">
        <f>F87</f>
        <v>0</v>
      </c>
      <c r="G86" s="180">
        <f>F86/E86%</f>
        <v>0</v>
      </c>
    </row>
    <row r="87" spans="1:7" s="120" customFormat="1" ht="15.75">
      <c r="A87" s="81"/>
      <c r="B87" s="114"/>
      <c r="C87" s="322">
        <v>4210</v>
      </c>
      <c r="D87" s="148" t="s">
        <v>152</v>
      </c>
      <c r="E87" s="115">
        <v>30000</v>
      </c>
      <c r="F87" s="115"/>
      <c r="G87" s="180"/>
    </row>
    <row r="88" spans="1:7" ht="19.5" customHeight="1">
      <c r="A88" s="72"/>
      <c r="B88" s="72" t="s">
        <v>165</v>
      </c>
      <c r="C88" s="132"/>
      <c r="D88" s="148" t="s">
        <v>166</v>
      </c>
      <c r="E88" s="74">
        <f>E89</f>
        <v>3000</v>
      </c>
      <c r="F88" s="74">
        <f>F89</f>
        <v>1148</v>
      </c>
      <c r="G88" s="180">
        <f>F88/E88%</f>
        <v>38.266666666666666</v>
      </c>
    </row>
    <row r="89" spans="1:7" ht="15">
      <c r="A89" s="72"/>
      <c r="B89" s="72"/>
      <c r="C89" s="132">
        <v>4210</v>
      </c>
      <c r="D89" s="148" t="s">
        <v>152</v>
      </c>
      <c r="E89" s="74">
        <v>3000</v>
      </c>
      <c r="F89" s="74">
        <v>1148</v>
      </c>
      <c r="G89" s="180"/>
    </row>
    <row r="90" spans="1:7" ht="19.5" customHeight="1">
      <c r="A90" s="72"/>
      <c r="B90" s="72" t="s">
        <v>179</v>
      </c>
      <c r="C90" s="132"/>
      <c r="D90" s="148" t="s">
        <v>180</v>
      </c>
      <c r="E90" s="74">
        <f>E91</f>
        <v>9500</v>
      </c>
      <c r="F90" s="74">
        <f>F91</f>
        <v>362</v>
      </c>
      <c r="G90" s="180">
        <f>F90/E90%</f>
        <v>3.8105263157894735</v>
      </c>
    </row>
    <row r="91" spans="1:7" ht="15">
      <c r="A91" s="72"/>
      <c r="B91" s="72"/>
      <c r="C91" s="137" t="s">
        <v>216</v>
      </c>
      <c r="D91" s="148" t="s">
        <v>152</v>
      </c>
      <c r="E91" s="74">
        <v>9500</v>
      </c>
      <c r="F91" s="74">
        <v>362</v>
      </c>
      <c r="G91" s="180"/>
    </row>
    <row r="92" spans="1:7" ht="15">
      <c r="A92" s="72"/>
      <c r="B92" s="72" t="s">
        <v>113</v>
      </c>
      <c r="C92" s="132"/>
      <c r="D92" s="148" t="s">
        <v>36</v>
      </c>
      <c r="E92" s="74">
        <f>E93+E94+E95</f>
        <v>45195</v>
      </c>
      <c r="F92" s="74">
        <f>F93+F94+F95</f>
        <v>19167</v>
      </c>
      <c r="G92" s="180">
        <f>F92/E92%</f>
        <v>42.40955857948888</v>
      </c>
    </row>
    <row r="93" spans="1:7" ht="32.25" customHeight="1">
      <c r="A93" s="72"/>
      <c r="B93" s="72"/>
      <c r="C93" s="135" t="s">
        <v>159</v>
      </c>
      <c r="D93" s="148" t="s">
        <v>150</v>
      </c>
      <c r="E93" s="74">
        <v>9357</v>
      </c>
      <c r="F93" s="74">
        <v>9357</v>
      </c>
      <c r="G93" s="111"/>
    </row>
    <row r="94" spans="1:7" ht="24" customHeight="1">
      <c r="A94" s="72"/>
      <c r="B94" s="72"/>
      <c r="C94" s="136" t="s">
        <v>194</v>
      </c>
      <c r="D94" s="148" t="s">
        <v>151</v>
      </c>
      <c r="E94" s="74">
        <v>1838</v>
      </c>
      <c r="F94" s="74">
        <v>1838</v>
      </c>
      <c r="G94" s="111"/>
    </row>
    <row r="95" spans="1:7" ht="33.75" customHeight="1">
      <c r="A95" s="72"/>
      <c r="B95" s="72"/>
      <c r="C95" s="137" t="s">
        <v>333</v>
      </c>
      <c r="D95" s="148" t="s">
        <v>152</v>
      </c>
      <c r="E95" s="74">
        <v>34000</v>
      </c>
      <c r="F95" s="74">
        <v>7972</v>
      </c>
      <c r="G95" s="180"/>
    </row>
    <row r="96" spans="1:7" ht="33.75" customHeight="1">
      <c r="A96" s="81" t="s">
        <v>342</v>
      </c>
      <c r="B96" s="81"/>
      <c r="C96" s="133"/>
      <c r="D96" s="232" t="s">
        <v>95</v>
      </c>
      <c r="E96" s="83">
        <f>E97</f>
        <v>463500</v>
      </c>
      <c r="F96" s="83">
        <f>F97</f>
        <v>142867</v>
      </c>
      <c r="G96" s="103">
        <f>F96/E96%</f>
        <v>30.8235167206041</v>
      </c>
    </row>
    <row r="97" spans="1:7" ht="33.75" customHeight="1">
      <c r="A97" s="72"/>
      <c r="B97" s="72" t="s">
        <v>344</v>
      </c>
      <c r="C97" s="137"/>
      <c r="D97" s="148" t="s">
        <v>345</v>
      </c>
      <c r="E97" s="74">
        <f>E98+E99</f>
        <v>463500</v>
      </c>
      <c r="F97" s="74">
        <f>F98+F99</f>
        <v>142867</v>
      </c>
      <c r="G97" s="180">
        <f>F97/E97%</f>
        <v>30.8235167206041</v>
      </c>
    </row>
    <row r="98" spans="1:7" ht="71.25">
      <c r="A98" s="72"/>
      <c r="B98" s="72"/>
      <c r="C98" s="137">
        <v>2360</v>
      </c>
      <c r="D98" s="148" t="s">
        <v>394</v>
      </c>
      <c r="E98" s="74">
        <v>269757</v>
      </c>
      <c r="F98" s="74">
        <v>89919</v>
      </c>
      <c r="G98" s="180"/>
    </row>
    <row r="99" spans="1:7" ht="15">
      <c r="A99" s="72"/>
      <c r="B99" s="72"/>
      <c r="C99" s="137" t="s">
        <v>395</v>
      </c>
      <c r="D99" s="148" t="s">
        <v>152</v>
      </c>
      <c r="E99" s="74">
        <v>193743</v>
      </c>
      <c r="F99" s="74">
        <v>52948</v>
      </c>
      <c r="G99" s="180"/>
    </row>
    <row r="100" spans="1:7" ht="30" customHeight="1">
      <c r="A100" s="81" t="s">
        <v>84</v>
      </c>
      <c r="B100" s="81"/>
      <c r="C100" s="133"/>
      <c r="D100" s="232" t="s">
        <v>146</v>
      </c>
      <c r="E100" s="83">
        <f>E101</f>
        <v>1523523</v>
      </c>
      <c r="F100" s="83">
        <f>F101</f>
        <v>727955</v>
      </c>
      <c r="G100" s="103">
        <f>F100/E100%</f>
        <v>47.78103120202321</v>
      </c>
    </row>
    <row r="101" spans="1:7" ht="28.5">
      <c r="A101" s="72"/>
      <c r="B101" s="72" t="s">
        <v>85</v>
      </c>
      <c r="C101" s="132"/>
      <c r="D101" s="148" t="s">
        <v>86</v>
      </c>
      <c r="E101" s="74">
        <f>E103+E102</f>
        <v>1523523</v>
      </c>
      <c r="F101" s="74">
        <f>F103+F102</f>
        <v>727955</v>
      </c>
      <c r="G101" s="180">
        <f>F101/E101%</f>
        <v>47.78103120202321</v>
      </c>
    </row>
    <row r="102" spans="1:7" ht="28.5">
      <c r="A102" s="72"/>
      <c r="B102" s="72"/>
      <c r="C102" s="132">
        <v>8090</v>
      </c>
      <c r="D102" s="148" t="s">
        <v>303</v>
      </c>
      <c r="E102" s="74">
        <v>5250</v>
      </c>
      <c r="F102" s="74"/>
      <c r="G102" s="180"/>
    </row>
    <row r="103" spans="1:7" ht="57">
      <c r="A103" s="72"/>
      <c r="B103" s="72"/>
      <c r="C103" s="132">
        <v>8110</v>
      </c>
      <c r="D103" s="148" t="s">
        <v>203</v>
      </c>
      <c r="E103" s="74">
        <v>1518273</v>
      </c>
      <c r="F103" s="74">
        <v>727955</v>
      </c>
      <c r="G103" s="180"/>
    </row>
    <row r="104" spans="1:7" ht="19.5" customHeight="1">
      <c r="A104" s="81" t="s">
        <v>47</v>
      </c>
      <c r="B104" s="81"/>
      <c r="C104" s="133"/>
      <c r="D104" s="233" t="s">
        <v>48</v>
      </c>
      <c r="E104" s="83">
        <f>E105+E108</f>
        <v>4874993</v>
      </c>
      <c r="F104" s="83">
        <f>F105+F108</f>
        <v>1791720</v>
      </c>
      <c r="G104" s="103">
        <f>F104/E104%</f>
        <v>36.75328354317637</v>
      </c>
    </row>
    <row r="105" spans="1:7" ht="19.5" customHeight="1">
      <c r="A105" s="72"/>
      <c r="B105" s="72" t="s">
        <v>87</v>
      </c>
      <c r="C105" s="132"/>
      <c r="D105" s="148" t="s">
        <v>88</v>
      </c>
      <c r="E105" s="74">
        <f>E106+E107</f>
        <v>1291555</v>
      </c>
      <c r="F105" s="74">
        <f>F106+F107</f>
        <v>0</v>
      </c>
      <c r="G105" s="111" t="s">
        <v>270</v>
      </c>
    </row>
    <row r="106" spans="1:7" ht="18.75" customHeight="1">
      <c r="A106" s="72"/>
      <c r="B106" s="72"/>
      <c r="C106" s="132">
        <v>4810</v>
      </c>
      <c r="D106" s="148" t="s">
        <v>182</v>
      </c>
      <c r="E106" s="74">
        <v>1028863</v>
      </c>
      <c r="F106" s="74"/>
      <c r="G106" s="111"/>
    </row>
    <row r="107" spans="1:7" ht="19.5" customHeight="1">
      <c r="A107" s="72"/>
      <c r="B107" s="72"/>
      <c r="C107" s="132">
        <v>4810</v>
      </c>
      <c r="D107" s="148" t="s">
        <v>183</v>
      </c>
      <c r="E107" s="74">
        <v>262692</v>
      </c>
      <c r="F107" s="74"/>
      <c r="G107" s="111"/>
    </row>
    <row r="108" spans="1:7" ht="31.5" customHeight="1">
      <c r="A108" s="72"/>
      <c r="B108" s="72" t="s">
        <v>99</v>
      </c>
      <c r="C108" s="132"/>
      <c r="D108" s="148" t="s">
        <v>204</v>
      </c>
      <c r="E108" s="74">
        <f>E109</f>
        <v>3583438</v>
      </c>
      <c r="F108" s="74">
        <f>F109</f>
        <v>1791720</v>
      </c>
      <c r="G108" s="180">
        <f>F108/E108%</f>
        <v>50.00002790616163</v>
      </c>
    </row>
    <row r="109" spans="1:7" ht="43.5" customHeight="1">
      <c r="A109" s="72"/>
      <c r="B109" s="72"/>
      <c r="C109" s="132">
        <v>2930</v>
      </c>
      <c r="D109" s="148" t="s">
        <v>205</v>
      </c>
      <c r="E109" s="74">
        <v>3583438</v>
      </c>
      <c r="F109" s="74">
        <v>1791720</v>
      </c>
      <c r="G109" s="111"/>
    </row>
    <row r="110" spans="1:7" s="1" customFormat="1" ht="24" customHeight="1">
      <c r="A110" s="81" t="s">
        <v>33</v>
      </c>
      <c r="B110" s="81"/>
      <c r="C110" s="133"/>
      <c r="D110" s="232" t="s">
        <v>34</v>
      </c>
      <c r="E110" s="83">
        <f>E111+E118+E126+E133+E141+E148+E150+E156</f>
        <v>14220741</v>
      </c>
      <c r="F110" s="83">
        <f>F111+F118+F126+F133+F141+F148+F150+F156</f>
        <v>6843935</v>
      </c>
      <c r="G110" s="103">
        <f>F110/E110%</f>
        <v>48.12643026126416</v>
      </c>
    </row>
    <row r="111" spans="1:7" s="42" customFormat="1" ht="24" customHeight="1">
      <c r="A111" s="114"/>
      <c r="B111" s="114" t="s">
        <v>78</v>
      </c>
      <c r="C111" s="238"/>
      <c r="D111" s="113" t="s">
        <v>109</v>
      </c>
      <c r="E111" s="115">
        <f>E112+E113+E114+E115+E116+E117</f>
        <v>4786679</v>
      </c>
      <c r="F111" s="115">
        <f>F112+F113+F114+F115+F116+F117</f>
        <v>2333096</v>
      </c>
      <c r="G111" s="180">
        <f>F111/E111%</f>
        <v>48.7414343013183</v>
      </c>
    </row>
    <row r="112" spans="1:7" s="42" customFormat="1" ht="34.5" customHeight="1">
      <c r="A112" s="114"/>
      <c r="B112" s="114"/>
      <c r="C112" s="238">
        <v>2540</v>
      </c>
      <c r="D112" s="113" t="s">
        <v>153</v>
      </c>
      <c r="E112" s="115">
        <v>2809435</v>
      </c>
      <c r="F112" s="115">
        <v>1383060</v>
      </c>
      <c r="G112" s="116"/>
    </row>
    <row r="113" spans="1:7" s="42" customFormat="1" ht="24" customHeight="1">
      <c r="A113" s="114"/>
      <c r="B113" s="114"/>
      <c r="C113" s="238">
        <v>3020</v>
      </c>
      <c r="D113" s="113" t="s">
        <v>200</v>
      </c>
      <c r="E113" s="115">
        <v>56060</v>
      </c>
      <c r="F113" s="115">
        <v>26240</v>
      </c>
      <c r="G113" s="116"/>
    </row>
    <row r="114" spans="1:7" s="42" customFormat="1" ht="24" customHeight="1">
      <c r="A114" s="114"/>
      <c r="B114" s="114"/>
      <c r="C114" s="238">
        <v>4010</v>
      </c>
      <c r="D114" s="113" t="s">
        <v>150</v>
      </c>
      <c r="E114" s="115">
        <v>1326459</v>
      </c>
      <c r="F114" s="115">
        <v>599675</v>
      </c>
      <c r="G114" s="116"/>
    </row>
    <row r="115" spans="1:7" s="42" customFormat="1" ht="24" customHeight="1">
      <c r="A115" s="114"/>
      <c r="B115" s="114"/>
      <c r="C115" s="238">
        <v>4040</v>
      </c>
      <c r="D115" s="113" t="s">
        <v>161</v>
      </c>
      <c r="E115" s="115">
        <v>97914</v>
      </c>
      <c r="F115" s="115">
        <v>96409</v>
      </c>
      <c r="G115" s="116"/>
    </row>
    <row r="116" spans="1:7" s="42" customFormat="1" ht="24" customHeight="1">
      <c r="A116" s="114"/>
      <c r="B116" s="114"/>
      <c r="C116" s="239" t="s">
        <v>194</v>
      </c>
      <c r="D116" s="113" t="s">
        <v>151</v>
      </c>
      <c r="E116" s="115">
        <v>276671</v>
      </c>
      <c r="F116" s="115">
        <v>122271</v>
      </c>
      <c r="G116" s="116"/>
    </row>
    <row r="117" spans="1:7" s="42" customFormat="1" ht="24" customHeight="1">
      <c r="A117" s="114"/>
      <c r="B117" s="114"/>
      <c r="C117" s="239" t="s">
        <v>177</v>
      </c>
      <c r="D117" s="113" t="s">
        <v>152</v>
      </c>
      <c r="E117" s="115">
        <v>220140</v>
      </c>
      <c r="F117" s="115">
        <v>105441</v>
      </c>
      <c r="G117" s="116"/>
    </row>
    <row r="118" spans="1:7" s="42" customFormat="1" ht="24" customHeight="1">
      <c r="A118" s="114"/>
      <c r="B118" s="114" t="s">
        <v>79</v>
      </c>
      <c r="C118" s="238"/>
      <c r="D118" s="113" t="s">
        <v>80</v>
      </c>
      <c r="E118" s="115">
        <f>E119+E120+E121+E122+E123+E124+E125</f>
        <v>2021672</v>
      </c>
      <c r="F118" s="115">
        <f>F119+F120+F121+F122+F123+F124+F125</f>
        <v>917705</v>
      </c>
      <c r="G118" s="180">
        <f>F118/E118%</f>
        <v>45.393367470094056</v>
      </c>
    </row>
    <row r="119" spans="1:7" s="1" customFormat="1" ht="33.75" customHeight="1">
      <c r="A119" s="72"/>
      <c r="B119" s="72"/>
      <c r="C119" s="132">
        <v>2540</v>
      </c>
      <c r="D119" s="148" t="s">
        <v>153</v>
      </c>
      <c r="E119" s="74">
        <v>176959</v>
      </c>
      <c r="F119" s="74">
        <v>88652</v>
      </c>
      <c r="G119" s="111"/>
    </row>
    <row r="120" spans="1:7" s="1" customFormat="1" ht="24" customHeight="1">
      <c r="A120" s="72"/>
      <c r="B120" s="72"/>
      <c r="C120" s="132">
        <v>3020</v>
      </c>
      <c r="D120" s="148" t="s">
        <v>200</v>
      </c>
      <c r="E120" s="74">
        <v>29957</v>
      </c>
      <c r="F120" s="74">
        <v>13990</v>
      </c>
      <c r="G120" s="111"/>
    </row>
    <row r="121" spans="1:7" s="1" customFormat="1" ht="24" customHeight="1">
      <c r="A121" s="72"/>
      <c r="B121" s="72"/>
      <c r="C121" s="132">
        <v>4010</v>
      </c>
      <c r="D121" s="148" t="s">
        <v>150</v>
      </c>
      <c r="E121" s="74">
        <v>1234653</v>
      </c>
      <c r="F121" s="74">
        <v>517741</v>
      </c>
      <c r="G121" s="111"/>
    </row>
    <row r="122" spans="1:7" s="1" customFormat="1" ht="24" customHeight="1">
      <c r="A122" s="72"/>
      <c r="B122" s="72"/>
      <c r="C122" s="132">
        <v>4040</v>
      </c>
      <c r="D122" s="148" t="s">
        <v>161</v>
      </c>
      <c r="E122" s="74">
        <v>91857</v>
      </c>
      <c r="F122" s="74">
        <v>89746</v>
      </c>
      <c r="G122" s="111"/>
    </row>
    <row r="123" spans="1:7" s="1" customFormat="1" ht="24" customHeight="1">
      <c r="A123" s="72"/>
      <c r="B123" s="72"/>
      <c r="C123" s="137" t="s">
        <v>194</v>
      </c>
      <c r="D123" s="148" t="s">
        <v>151</v>
      </c>
      <c r="E123" s="74">
        <v>251540</v>
      </c>
      <c r="F123" s="74">
        <v>102158</v>
      </c>
      <c r="G123" s="111"/>
    </row>
    <row r="124" spans="1:7" s="1" customFormat="1" ht="24" customHeight="1">
      <c r="A124" s="72"/>
      <c r="B124" s="72"/>
      <c r="C124" s="137" t="s">
        <v>396</v>
      </c>
      <c r="D124" s="148" t="s">
        <v>152</v>
      </c>
      <c r="E124" s="74">
        <v>230726</v>
      </c>
      <c r="F124" s="74">
        <v>103216</v>
      </c>
      <c r="G124" s="111"/>
    </row>
    <row r="125" spans="1:7" s="1" customFormat="1" ht="24" customHeight="1">
      <c r="A125" s="72"/>
      <c r="B125" s="72"/>
      <c r="C125" s="137">
        <v>4780</v>
      </c>
      <c r="D125" s="148" t="s">
        <v>217</v>
      </c>
      <c r="E125" s="74">
        <v>5980</v>
      </c>
      <c r="F125" s="74">
        <v>2202</v>
      </c>
      <c r="G125" s="111"/>
    </row>
    <row r="126" spans="1:7" s="42" customFormat="1" ht="24" customHeight="1">
      <c r="A126" s="114"/>
      <c r="B126" s="114" t="s">
        <v>57</v>
      </c>
      <c r="C126" s="238"/>
      <c r="D126" s="113" t="s">
        <v>70</v>
      </c>
      <c r="E126" s="115">
        <f>E127+E128+E129+E130+E131+E132</f>
        <v>759032</v>
      </c>
      <c r="F126" s="115">
        <f>F127+F128+F129+F130+F131+F132</f>
        <v>381214</v>
      </c>
      <c r="G126" s="180">
        <f>F126/E126%</f>
        <v>50.223705983410454</v>
      </c>
    </row>
    <row r="127" spans="1:7" s="42" customFormat="1" ht="24" customHeight="1">
      <c r="A127" s="114"/>
      <c r="B127" s="114"/>
      <c r="C127" s="238">
        <v>3020</v>
      </c>
      <c r="D127" s="113" t="s">
        <v>200</v>
      </c>
      <c r="E127" s="115">
        <v>1402</v>
      </c>
      <c r="F127" s="115">
        <v>243</v>
      </c>
      <c r="G127" s="116"/>
    </row>
    <row r="128" spans="1:7" s="42" customFormat="1" ht="24" customHeight="1">
      <c r="A128" s="114"/>
      <c r="B128" s="114"/>
      <c r="C128" s="238">
        <v>4010</v>
      </c>
      <c r="D128" s="113" t="s">
        <v>150</v>
      </c>
      <c r="E128" s="115">
        <v>494184</v>
      </c>
      <c r="F128" s="115">
        <v>238071</v>
      </c>
      <c r="G128" s="116"/>
    </row>
    <row r="129" spans="1:7" s="42" customFormat="1" ht="24" customHeight="1">
      <c r="A129" s="114"/>
      <c r="B129" s="114"/>
      <c r="C129" s="238">
        <v>4040</v>
      </c>
      <c r="D129" s="113" t="s">
        <v>161</v>
      </c>
      <c r="E129" s="115">
        <v>41772</v>
      </c>
      <c r="F129" s="115">
        <v>39950</v>
      </c>
      <c r="G129" s="116"/>
    </row>
    <row r="130" spans="1:7" s="42" customFormat="1" ht="24" customHeight="1">
      <c r="A130" s="114"/>
      <c r="B130" s="114"/>
      <c r="C130" s="239" t="s">
        <v>194</v>
      </c>
      <c r="D130" s="113" t="s">
        <v>151</v>
      </c>
      <c r="E130" s="115">
        <v>96061</v>
      </c>
      <c r="F130" s="115">
        <v>47004</v>
      </c>
      <c r="G130" s="116"/>
    </row>
    <row r="131" spans="1:7" s="42" customFormat="1" ht="24" customHeight="1">
      <c r="A131" s="114"/>
      <c r="B131" s="114"/>
      <c r="C131" s="239">
        <v>4170</v>
      </c>
      <c r="D131" s="113" t="s">
        <v>121</v>
      </c>
      <c r="E131" s="115">
        <v>8500</v>
      </c>
      <c r="F131" s="115">
        <v>600</v>
      </c>
      <c r="G131" s="116"/>
    </row>
    <row r="132" spans="1:7" s="42" customFormat="1" ht="24" customHeight="1">
      <c r="A132" s="114"/>
      <c r="B132" s="114"/>
      <c r="C132" s="305" t="s">
        <v>334</v>
      </c>
      <c r="D132" s="113" t="s">
        <v>152</v>
      </c>
      <c r="E132" s="115">
        <v>117113</v>
      </c>
      <c r="F132" s="115">
        <v>55346</v>
      </c>
      <c r="G132" s="116"/>
    </row>
    <row r="133" spans="1:7" s="42" customFormat="1" ht="24" customHeight="1">
      <c r="A133" s="114"/>
      <c r="B133" s="114" t="s">
        <v>58</v>
      </c>
      <c r="C133" s="238"/>
      <c r="D133" s="113" t="s">
        <v>71</v>
      </c>
      <c r="E133" s="115">
        <f>E134+E135+E136+E137+E138+E139+E140</f>
        <v>5530200</v>
      </c>
      <c r="F133" s="115">
        <f>F134+F135+F136+F137+F138+F139+F140</f>
        <v>2771341</v>
      </c>
      <c r="G133" s="180">
        <f>F133/E133%</f>
        <v>50.1128530613721</v>
      </c>
    </row>
    <row r="134" spans="1:7" s="42" customFormat="1" ht="24" customHeight="1">
      <c r="A134" s="114"/>
      <c r="B134" s="114"/>
      <c r="C134" s="238">
        <v>3020</v>
      </c>
      <c r="D134" s="113" t="s">
        <v>200</v>
      </c>
      <c r="E134" s="115">
        <v>262657</v>
      </c>
      <c r="F134" s="115">
        <v>113356</v>
      </c>
      <c r="G134" s="116"/>
    </row>
    <row r="135" spans="1:7" s="42" customFormat="1" ht="24" customHeight="1">
      <c r="A135" s="114"/>
      <c r="B135" s="114"/>
      <c r="C135" s="238">
        <v>4010</v>
      </c>
      <c r="D135" s="113" t="s">
        <v>150</v>
      </c>
      <c r="E135" s="115">
        <v>3529939</v>
      </c>
      <c r="F135" s="115">
        <v>1671515</v>
      </c>
      <c r="G135" s="116"/>
    </row>
    <row r="136" spans="1:7" s="42" customFormat="1" ht="24" customHeight="1">
      <c r="A136" s="114"/>
      <c r="B136" s="114"/>
      <c r="C136" s="238">
        <v>4040</v>
      </c>
      <c r="D136" s="113" t="s">
        <v>161</v>
      </c>
      <c r="E136" s="115">
        <v>286175</v>
      </c>
      <c r="F136" s="115">
        <v>286171</v>
      </c>
      <c r="G136" s="116"/>
    </row>
    <row r="137" spans="1:7" s="42" customFormat="1" ht="24" customHeight="1">
      <c r="A137" s="114"/>
      <c r="B137" s="114"/>
      <c r="C137" s="239" t="s">
        <v>194</v>
      </c>
      <c r="D137" s="113" t="s">
        <v>151</v>
      </c>
      <c r="E137" s="115">
        <v>755149</v>
      </c>
      <c r="F137" s="115">
        <v>343255</v>
      </c>
      <c r="G137" s="116"/>
    </row>
    <row r="138" spans="1:7" s="42" customFormat="1" ht="24" customHeight="1">
      <c r="A138" s="114"/>
      <c r="B138" s="114"/>
      <c r="C138" s="239">
        <v>4170</v>
      </c>
      <c r="D138" s="113" t="s">
        <v>121</v>
      </c>
      <c r="E138" s="115">
        <v>12000</v>
      </c>
      <c r="F138" s="115">
        <v>7138</v>
      </c>
      <c r="G138" s="116"/>
    </row>
    <row r="139" spans="1:7" s="42" customFormat="1" ht="24" customHeight="1">
      <c r="A139" s="114"/>
      <c r="B139" s="114"/>
      <c r="C139" s="239" t="s">
        <v>397</v>
      </c>
      <c r="D139" s="113" t="s">
        <v>152</v>
      </c>
      <c r="E139" s="115">
        <v>499280</v>
      </c>
      <c r="F139" s="115">
        <v>327495</v>
      </c>
      <c r="G139" s="116"/>
    </row>
    <row r="140" spans="1:7" s="42" customFormat="1" ht="24" customHeight="1">
      <c r="A140" s="114"/>
      <c r="B140" s="114"/>
      <c r="C140" s="239">
        <v>6050</v>
      </c>
      <c r="D140" s="148" t="s">
        <v>154</v>
      </c>
      <c r="E140" s="115">
        <v>185000</v>
      </c>
      <c r="F140" s="115">
        <v>22411</v>
      </c>
      <c r="G140" s="116"/>
    </row>
    <row r="141" spans="1:7" s="42" customFormat="1" ht="24" customHeight="1">
      <c r="A141" s="114"/>
      <c r="B141" s="114" t="s">
        <v>81</v>
      </c>
      <c r="C141" s="238"/>
      <c r="D141" s="113" t="s">
        <v>82</v>
      </c>
      <c r="E141" s="115">
        <f>E142+E143+E144+E145+E146+E147</f>
        <v>923271</v>
      </c>
      <c r="F141" s="115">
        <f>F142+F143+F144+F145+F146+F147</f>
        <v>407641</v>
      </c>
      <c r="G141" s="180">
        <f>F141/E141%</f>
        <v>44.15182541204046</v>
      </c>
    </row>
    <row r="142" spans="1:7" s="42" customFormat="1" ht="24" customHeight="1">
      <c r="A142" s="114"/>
      <c r="B142" s="114"/>
      <c r="C142" s="238">
        <v>3020</v>
      </c>
      <c r="D142" s="113" t="s">
        <v>200</v>
      </c>
      <c r="E142" s="115">
        <v>1291</v>
      </c>
      <c r="F142" s="115"/>
      <c r="G142" s="116"/>
    </row>
    <row r="143" spans="1:7" s="42" customFormat="1" ht="24" customHeight="1">
      <c r="A143" s="114"/>
      <c r="B143" s="114"/>
      <c r="C143" s="238">
        <v>4010</v>
      </c>
      <c r="D143" s="113" t="s">
        <v>150</v>
      </c>
      <c r="E143" s="115">
        <v>625213</v>
      </c>
      <c r="F143" s="115">
        <v>250647</v>
      </c>
      <c r="G143" s="116"/>
    </row>
    <row r="144" spans="1:7" s="42" customFormat="1" ht="24" customHeight="1">
      <c r="A144" s="114"/>
      <c r="B144" s="114"/>
      <c r="C144" s="238">
        <v>4040</v>
      </c>
      <c r="D144" s="113" t="s">
        <v>161</v>
      </c>
      <c r="E144" s="115">
        <v>48085</v>
      </c>
      <c r="F144" s="115">
        <v>46635</v>
      </c>
      <c r="G144" s="116"/>
    </row>
    <row r="145" spans="1:7" s="42" customFormat="1" ht="24" customHeight="1">
      <c r="A145" s="114"/>
      <c r="B145" s="114"/>
      <c r="C145" s="239" t="s">
        <v>194</v>
      </c>
      <c r="D145" s="113" t="s">
        <v>151</v>
      </c>
      <c r="E145" s="115">
        <v>120556</v>
      </c>
      <c r="F145" s="115">
        <v>50509</v>
      </c>
      <c r="G145" s="116"/>
    </row>
    <row r="146" spans="1:7" s="42" customFormat="1" ht="24" customHeight="1">
      <c r="A146" s="114"/>
      <c r="B146" s="114"/>
      <c r="C146" s="305" t="s">
        <v>396</v>
      </c>
      <c r="D146" s="113" t="s">
        <v>152</v>
      </c>
      <c r="E146" s="115">
        <v>124949</v>
      </c>
      <c r="F146" s="115">
        <v>58736</v>
      </c>
      <c r="G146" s="116"/>
    </row>
    <row r="147" spans="1:7" s="42" customFormat="1" ht="24" customHeight="1">
      <c r="A147" s="114"/>
      <c r="B147" s="114"/>
      <c r="C147" s="239">
        <v>4780</v>
      </c>
      <c r="D147" s="113" t="s">
        <v>217</v>
      </c>
      <c r="E147" s="115">
        <v>3177</v>
      </c>
      <c r="F147" s="115">
        <v>1114</v>
      </c>
      <c r="G147" s="116"/>
    </row>
    <row r="148" spans="1:7" s="42" customFormat="1" ht="24" customHeight="1">
      <c r="A148" s="114"/>
      <c r="B148" s="114" t="s">
        <v>139</v>
      </c>
      <c r="C148" s="238"/>
      <c r="D148" s="113" t="s">
        <v>140</v>
      </c>
      <c r="E148" s="115">
        <f>E149</f>
        <v>37446</v>
      </c>
      <c r="F148" s="115">
        <f>F149</f>
        <v>6912</v>
      </c>
      <c r="G148" s="180">
        <f>F148/E148%</f>
        <v>18.458580355712225</v>
      </c>
    </row>
    <row r="149" spans="1:7" s="1" customFormat="1" ht="24" customHeight="1">
      <c r="A149" s="72"/>
      <c r="B149" s="72"/>
      <c r="C149" s="137">
        <v>4300</v>
      </c>
      <c r="D149" s="148" t="s">
        <v>152</v>
      </c>
      <c r="E149" s="74">
        <v>37446</v>
      </c>
      <c r="F149" s="74">
        <v>6912</v>
      </c>
      <c r="G149" s="111"/>
    </row>
    <row r="150" spans="1:7" s="42" customFormat="1" ht="93.75" customHeight="1">
      <c r="A150" s="114"/>
      <c r="B150" s="114" t="s">
        <v>314</v>
      </c>
      <c r="C150" s="238"/>
      <c r="D150" s="113" t="s">
        <v>315</v>
      </c>
      <c r="E150" s="115">
        <f>E151+E152+E153+E154+E155</f>
        <v>4747</v>
      </c>
      <c r="F150" s="115">
        <f>F151+F152+F153+F154+F155</f>
        <v>4747</v>
      </c>
      <c r="G150" s="180">
        <f>F150/E150%</f>
        <v>100</v>
      </c>
    </row>
    <row r="151" spans="1:7" s="42" customFormat="1" ht="24" customHeight="1">
      <c r="A151" s="114"/>
      <c r="B151" s="114"/>
      <c r="C151" s="238">
        <v>3020</v>
      </c>
      <c r="D151" s="113" t="s">
        <v>200</v>
      </c>
      <c r="E151" s="115">
        <v>345</v>
      </c>
      <c r="F151" s="115">
        <v>345</v>
      </c>
      <c r="G151" s="116"/>
    </row>
    <row r="152" spans="1:7" s="42" customFormat="1" ht="24" customHeight="1">
      <c r="A152" s="114"/>
      <c r="B152" s="114"/>
      <c r="C152" s="238">
        <v>4010</v>
      </c>
      <c r="D152" s="113" t="s">
        <v>150</v>
      </c>
      <c r="E152" s="115">
        <v>3250</v>
      </c>
      <c r="F152" s="115">
        <v>3250</v>
      </c>
      <c r="G152" s="116"/>
    </row>
    <row r="153" spans="1:7" s="42" customFormat="1" ht="24" customHeight="1">
      <c r="A153" s="114"/>
      <c r="B153" s="114"/>
      <c r="C153" s="238">
        <v>4040</v>
      </c>
      <c r="D153" s="113" t="s">
        <v>161</v>
      </c>
      <c r="E153" s="115">
        <v>276</v>
      </c>
      <c r="F153" s="115">
        <v>276</v>
      </c>
      <c r="G153" s="116"/>
    </row>
    <row r="154" spans="1:7" s="42" customFormat="1" ht="24" customHeight="1">
      <c r="A154" s="114"/>
      <c r="B154" s="114"/>
      <c r="C154" s="239" t="s">
        <v>194</v>
      </c>
      <c r="D154" s="113" t="s">
        <v>151</v>
      </c>
      <c r="E154" s="115">
        <v>766</v>
      </c>
      <c r="F154" s="115">
        <v>766</v>
      </c>
      <c r="G154" s="116"/>
    </row>
    <row r="155" spans="1:7" s="42" customFormat="1" ht="24" customHeight="1">
      <c r="A155" s="114"/>
      <c r="B155" s="114"/>
      <c r="C155" s="239" t="s">
        <v>398</v>
      </c>
      <c r="D155" s="113" t="s">
        <v>152</v>
      </c>
      <c r="E155" s="115">
        <v>110</v>
      </c>
      <c r="F155" s="115">
        <v>110</v>
      </c>
      <c r="G155" s="116"/>
    </row>
    <row r="156" spans="1:7" s="42" customFormat="1" ht="24" customHeight="1">
      <c r="A156" s="114"/>
      <c r="B156" s="114" t="s">
        <v>35</v>
      </c>
      <c r="C156" s="238"/>
      <c r="D156" s="113" t="s">
        <v>36</v>
      </c>
      <c r="E156" s="115">
        <f>E157+E158+E159</f>
        <v>157694</v>
      </c>
      <c r="F156" s="115">
        <f>F157+F158+F159</f>
        <v>21279</v>
      </c>
      <c r="G156" s="180">
        <f>F156/E156%</f>
        <v>13.493855187895544</v>
      </c>
    </row>
    <row r="157" spans="1:7" s="42" customFormat="1" ht="24" customHeight="1">
      <c r="A157" s="114"/>
      <c r="B157" s="114"/>
      <c r="C157" s="238">
        <v>4170</v>
      </c>
      <c r="D157" s="113" t="s">
        <v>121</v>
      </c>
      <c r="E157" s="115">
        <v>1500</v>
      </c>
      <c r="F157" s="115"/>
      <c r="G157" s="180"/>
    </row>
    <row r="158" spans="1:7" s="42" customFormat="1" ht="24" customHeight="1">
      <c r="A158" s="114"/>
      <c r="B158" s="114"/>
      <c r="C158" s="239">
        <v>4300</v>
      </c>
      <c r="D158" s="113" t="s">
        <v>152</v>
      </c>
      <c r="E158" s="115">
        <v>76194</v>
      </c>
      <c r="F158" s="115"/>
      <c r="G158" s="116"/>
    </row>
    <row r="159" spans="1:7" s="42" customFormat="1" ht="24" customHeight="1">
      <c r="A159" s="114"/>
      <c r="B159" s="114"/>
      <c r="C159" s="239">
        <v>6050</v>
      </c>
      <c r="D159" s="148" t="s">
        <v>154</v>
      </c>
      <c r="E159" s="115">
        <v>80000</v>
      </c>
      <c r="F159" s="115">
        <v>21279</v>
      </c>
      <c r="G159" s="116"/>
    </row>
    <row r="160" spans="1:7" ht="24" customHeight="1">
      <c r="A160" s="81" t="s">
        <v>22</v>
      </c>
      <c r="B160" s="81"/>
      <c r="C160" s="133"/>
      <c r="D160" s="233" t="s">
        <v>23</v>
      </c>
      <c r="E160" s="83">
        <f>E161</f>
        <v>9134000</v>
      </c>
      <c r="F160" s="83">
        <f>F161</f>
        <v>3733634</v>
      </c>
      <c r="G160" s="103">
        <f>F160/E160%</f>
        <v>40.87622071381651</v>
      </c>
    </row>
    <row r="161" spans="1:7" ht="57.75" customHeight="1">
      <c r="A161" s="72"/>
      <c r="B161" s="72" t="s">
        <v>24</v>
      </c>
      <c r="C161" s="132"/>
      <c r="D161" s="148" t="s">
        <v>304</v>
      </c>
      <c r="E161" s="74">
        <f>E162+E163</f>
        <v>9134000</v>
      </c>
      <c r="F161" s="74">
        <f>F162+F163</f>
        <v>3733634</v>
      </c>
      <c r="G161" s="180">
        <f>F161/E161%</f>
        <v>40.87622071381651</v>
      </c>
    </row>
    <row r="162" spans="1:7" ht="57.75" customHeight="1">
      <c r="A162" s="72"/>
      <c r="B162" s="72"/>
      <c r="C162" s="132">
        <v>2320</v>
      </c>
      <c r="D162" s="148" t="s">
        <v>157</v>
      </c>
      <c r="E162" s="74">
        <v>9077000</v>
      </c>
      <c r="F162" s="74">
        <v>3710000</v>
      </c>
      <c r="G162" s="111"/>
    </row>
    <row r="163" spans="1:7" ht="24" customHeight="1">
      <c r="A163" s="72"/>
      <c r="B163" s="72"/>
      <c r="C163" s="132">
        <v>4130</v>
      </c>
      <c r="D163" s="148" t="s">
        <v>152</v>
      </c>
      <c r="E163" s="74">
        <v>57000</v>
      </c>
      <c r="F163" s="74">
        <v>23634</v>
      </c>
      <c r="G163" s="111"/>
    </row>
    <row r="164" spans="1:7" ht="24" customHeight="1">
      <c r="A164" s="81" t="s">
        <v>96</v>
      </c>
      <c r="B164" s="81"/>
      <c r="C164" s="133"/>
      <c r="D164" s="233" t="s">
        <v>97</v>
      </c>
      <c r="E164" s="83">
        <f>E165+E171+E179+E183+E190</f>
        <v>9494798</v>
      </c>
      <c r="F164" s="83">
        <f>F165+F171+F179+F183+F190</f>
        <v>3690937</v>
      </c>
      <c r="G164" s="103">
        <f>F164/E164%</f>
        <v>38.87325459688558</v>
      </c>
    </row>
    <row r="165" spans="1:7" ht="24" customHeight="1">
      <c r="A165" s="72"/>
      <c r="B165" s="72" t="s">
        <v>98</v>
      </c>
      <c r="C165" s="132"/>
      <c r="D165" s="148" t="s">
        <v>37</v>
      </c>
      <c r="E165" s="74">
        <f>E166+E167+E168+E169+E170</f>
        <v>2904960</v>
      </c>
      <c r="F165" s="74">
        <f>F166+F167+F168+F169+F170</f>
        <v>888107</v>
      </c>
      <c r="G165" s="180">
        <f>F165/E165%</f>
        <v>30.572090493500774</v>
      </c>
    </row>
    <row r="166" spans="1:7" ht="71.25" customHeight="1">
      <c r="A166" s="72"/>
      <c r="B166" s="72"/>
      <c r="C166" s="132">
        <v>2320</v>
      </c>
      <c r="D166" s="148" t="s">
        <v>157</v>
      </c>
      <c r="E166" s="74">
        <v>172804</v>
      </c>
      <c r="F166" s="74">
        <v>23030</v>
      </c>
      <c r="G166" s="111"/>
    </row>
    <row r="167" spans="1:7" ht="71.25" customHeight="1">
      <c r="A167" s="72"/>
      <c r="B167" s="72"/>
      <c r="C167" s="137">
        <v>2830</v>
      </c>
      <c r="D167" s="148" t="s">
        <v>178</v>
      </c>
      <c r="E167" s="74">
        <v>2426744</v>
      </c>
      <c r="F167" s="74">
        <v>822770</v>
      </c>
      <c r="G167" s="111"/>
    </row>
    <row r="168" spans="1:7" ht="24" customHeight="1">
      <c r="A168" s="72"/>
      <c r="B168" s="72"/>
      <c r="C168" s="132">
        <v>3110</v>
      </c>
      <c r="D168" s="148" t="s">
        <v>206</v>
      </c>
      <c r="E168" s="74">
        <v>236712</v>
      </c>
      <c r="F168" s="74">
        <v>42307</v>
      </c>
      <c r="G168" s="111"/>
    </row>
    <row r="169" spans="1:7" ht="24" customHeight="1">
      <c r="A169" s="72"/>
      <c r="B169" s="72"/>
      <c r="C169" s="137" t="s">
        <v>399</v>
      </c>
      <c r="D169" s="148" t="s">
        <v>152</v>
      </c>
      <c r="E169" s="74">
        <v>18700</v>
      </c>
      <c r="F169" s="74"/>
      <c r="G169" s="111"/>
    </row>
    <row r="170" spans="1:7" ht="24" customHeight="1">
      <c r="A170" s="72"/>
      <c r="B170" s="72"/>
      <c r="C170" s="137">
        <v>6050</v>
      </c>
      <c r="D170" s="148" t="s">
        <v>154</v>
      </c>
      <c r="E170" s="74">
        <v>50000</v>
      </c>
      <c r="F170" s="74"/>
      <c r="G170" s="111"/>
    </row>
    <row r="171" spans="1:7" ht="24" customHeight="1">
      <c r="A171" s="72"/>
      <c r="B171" s="72" t="s">
        <v>108</v>
      </c>
      <c r="C171" s="132"/>
      <c r="D171" s="148" t="s">
        <v>38</v>
      </c>
      <c r="E171" s="74">
        <f>E172+E173+E174+E175+E176+E177+E178</f>
        <v>5131864</v>
      </c>
      <c r="F171" s="74">
        <f>F172+F173+F174+F175+F176+F177+F178</f>
        <v>2165608</v>
      </c>
      <c r="G171" s="180">
        <f>F171/E171%</f>
        <v>42.19924768076473</v>
      </c>
    </row>
    <row r="172" spans="1:7" ht="63" customHeight="1">
      <c r="A172" s="72"/>
      <c r="B172" s="72"/>
      <c r="C172" s="132">
        <v>2320</v>
      </c>
      <c r="D172" s="148" t="s">
        <v>157</v>
      </c>
      <c r="E172" s="74">
        <v>316440</v>
      </c>
      <c r="F172" s="74">
        <v>101045</v>
      </c>
      <c r="G172" s="111"/>
    </row>
    <row r="173" spans="1:7" ht="24" customHeight="1">
      <c r="A173" s="72"/>
      <c r="B173" s="72"/>
      <c r="C173" s="132">
        <v>3110</v>
      </c>
      <c r="D173" s="148" t="s">
        <v>206</v>
      </c>
      <c r="E173" s="74">
        <v>3816027</v>
      </c>
      <c r="F173" s="74">
        <v>1708981</v>
      </c>
      <c r="G173" s="111"/>
    </row>
    <row r="174" spans="1:7" ht="24" customHeight="1">
      <c r="A174" s="72"/>
      <c r="B174" s="72"/>
      <c r="C174" s="132">
        <v>4010</v>
      </c>
      <c r="D174" s="148" t="s">
        <v>150</v>
      </c>
      <c r="E174" s="74">
        <v>269238</v>
      </c>
      <c r="F174" s="74">
        <v>113056</v>
      </c>
      <c r="G174" s="111"/>
    </row>
    <row r="175" spans="1:7" ht="24" customHeight="1">
      <c r="A175" s="72"/>
      <c r="B175" s="72"/>
      <c r="C175" s="132">
        <v>4040</v>
      </c>
      <c r="D175" s="148" t="s">
        <v>161</v>
      </c>
      <c r="E175" s="74">
        <v>10780</v>
      </c>
      <c r="F175" s="74">
        <v>8305</v>
      </c>
      <c r="G175" s="111"/>
    </row>
    <row r="176" spans="1:7" ht="24" customHeight="1">
      <c r="A176" s="72"/>
      <c r="B176" s="72"/>
      <c r="C176" s="137" t="s">
        <v>194</v>
      </c>
      <c r="D176" s="148" t="s">
        <v>151</v>
      </c>
      <c r="E176" s="74">
        <v>154935</v>
      </c>
      <c r="F176" s="74">
        <v>44149</v>
      </c>
      <c r="G176" s="111"/>
    </row>
    <row r="177" spans="1:7" ht="24" customHeight="1">
      <c r="A177" s="72"/>
      <c r="B177" s="72"/>
      <c r="C177" s="137">
        <v>4170</v>
      </c>
      <c r="D177" s="148" t="s">
        <v>121</v>
      </c>
      <c r="E177" s="74">
        <v>561815</v>
      </c>
      <c r="F177" s="74">
        <v>190072</v>
      </c>
      <c r="G177" s="111"/>
    </row>
    <row r="178" spans="1:7" ht="24" customHeight="1">
      <c r="A178" s="72"/>
      <c r="B178" s="72"/>
      <c r="C178" s="137" t="s">
        <v>384</v>
      </c>
      <c r="D178" s="148" t="s">
        <v>152</v>
      </c>
      <c r="E178" s="74">
        <v>2629</v>
      </c>
      <c r="F178" s="74"/>
      <c r="G178" s="111"/>
    </row>
    <row r="179" spans="1:7" ht="33" customHeight="1">
      <c r="A179" s="72"/>
      <c r="B179" s="72" t="s">
        <v>320</v>
      </c>
      <c r="C179" s="132"/>
      <c r="D179" s="148" t="s">
        <v>319</v>
      </c>
      <c r="E179" s="74">
        <f>E180+E181+E182</f>
        <v>19930</v>
      </c>
      <c r="F179" s="74">
        <f>F181+F182</f>
        <v>0</v>
      </c>
      <c r="G179" s="180">
        <f>F179/E179%</f>
        <v>0</v>
      </c>
    </row>
    <row r="180" spans="1:7" ht="27" customHeight="1">
      <c r="A180" s="72"/>
      <c r="B180" s="72"/>
      <c r="C180" s="137" t="s">
        <v>194</v>
      </c>
      <c r="D180" s="148" t="s">
        <v>151</v>
      </c>
      <c r="E180" s="74">
        <v>1394</v>
      </c>
      <c r="F180" s="74"/>
      <c r="G180" s="180"/>
    </row>
    <row r="181" spans="1:7" ht="24" customHeight="1">
      <c r="A181" s="72"/>
      <c r="B181" s="72"/>
      <c r="C181" s="137">
        <v>4170</v>
      </c>
      <c r="D181" s="148" t="s">
        <v>121</v>
      </c>
      <c r="E181" s="74">
        <v>17085</v>
      </c>
      <c r="F181" s="74"/>
      <c r="G181" s="111"/>
    </row>
    <row r="182" spans="1:7" ht="24" customHeight="1">
      <c r="A182" s="72"/>
      <c r="B182" s="225"/>
      <c r="C182" s="137" t="s">
        <v>400</v>
      </c>
      <c r="D182" s="148" t="s">
        <v>152</v>
      </c>
      <c r="E182" s="74">
        <v>1451</v>
      </c>
      <c r="F182" s="74"/>
      <c r="G182" s="111"/>
    </row>
    <row r="183" spans="1:7" ht="24" customHeight="1">
      <c r="A183" s="72"/>
      <c r="B183" s="72" t="s">
        <v>101</v>
      </c>
      <c r="C183" s="132"/>
      <c r="D183" s="148" t="s">
        <v>26</v>
      </c>
      <c r="E183" s="74">
        <f>E184+E185+E186+E187+E188+E189</f>
        <v>1358803</v>
      </c>
      <c r="F183" s="74">
        <f>F184+F185+F186+F187+F188+F189</f>
        <v>622799</v>
      </c>
      <c r="G183" s="180">
        <f>F183/E183%</f>
        <v>45.834385116900684</v>
      </c>
    </row>
    <row r="184" spans="1:7" ht="24" customHeight="1">
      <c r="A184" s="72"/>
      <c r="B184" s="72"/>
      <c r="C184" s="132">
        <v>3020</v>
      </c>
      <c r="D184" s="148" t="s">
        <v>200</v>
      </c>
      <c r="E184" s="74">
        <v>1000</v>
      </c>
      <c r="F184" s="74">
        <v>180</v>
      </c>
      <c r="G184" s="111"/>
    </row>
    <row r="185" spans="1:7" ht="24" customHeight="1">
      <c r="A185" s="72"/>
      <c r="B185" s="72"/>
      <c r="C185" s="137">
        <v>4010</v>
      </c>
      <c r="D185" s="148" t="s">
        <v>150</v>
      </c>
      <c r="E185" s="74">
        <v>785578</v>
      </c>
      <c r="F185" s="74">
        <v>355588</v>
      </c>
      <c r="G185" s="111"/>
    </row>
    <row r="186" spans="1:7" ht="24" customHeight="1">
      <c r="A186" s="72"/>
      <c r="B186" s="72"/>
      <c r="C186" s="132">
        <v>4040</v>
      </c>
      <c r="D186" s="148" t="s">
        <v>161</v>
      </c>
      <c r="E186" s="74">
        <v>62504</v>
      </c>
      <c r="F186" s="74">
        <v>55256</v>
      </c>
      <c r="G186" s="111"/>
    </row>
    <row r="187" spans="1:7" ht="24" customHeight="1">
      <c r="A187" s="72"/>
      <c r="B187" s="72"/>
      <c r="C187" s="137" t="s">
        <v>207</v>
      </c>
      <c r="D187" s="148" t="s">
        <v>151</v>
      </c>
      <c r="E187" s="74">
        <v>165917</v>
      </c>
      <c r="F187" s="74">
        <v>77566</v>
      </c>
      <c r="G187" s="111"/>
    </row>
    <row r="188" spans="1:7" ht="24" customHeight="1">
      <c r="A188" s="72"/>
      <c r="B188" s="72"/>
      <c r="C188" s="137">
        <v>4170</v>
      </c>
      <c r="D188" s="148" t="s">
        <v>121</v>
      </c>
      <c r="E188" s="74">
        <v>5800</v>
      </c>
      <c r="F188" s="74">
        <v>1270</v>
      </c>
      <c r="G188" s="111"/>
    </row>
    <row r="189" spans="1:7" ht="24" customHeight="1">
      <c r="A189" s="72"/>
      <c r="B189" s="225"/>
      <c r="C189" s="137" t="s">
        <v>401</v>
      </c>
      <c r="D189" s="148" t="s">
        <v>152</v>
      </c>
      <c r="E189" s="74">
        <v>338004</v>
      </c>
      <c r="F189" s="74">
        <v>132939</v>
      </c>
      <c r="G189" s="111"/>
    </row>
    <row r="190" spans="1:7" ht="54.75" customHeight="1">
      <c r="A190" s="72"/>
      <c r="B190" s="72" t="s">
        <v>122</v>
      </c>
      <c r="C190" s="132"/>
      <c r="D190" s="148" t="s">
        <v>123</v>
      </c>
      <c r="E190" s="74">
        <f>E191</f>
        <v>79241</v>
      </c>
      <c r="F190" s="74">
        <f>F191</f>
        <v>14423</v>
      </c>
      <c r="G190" s="180">
        <f>F190/E190%</f>
        <v>18.2014361252382</v>
      </c>
    </row>
    <row r="191" spans="1:7" ht="63.75" customHeight="1">
      <c r="A191" s="72"/>
      <c r="B191" s="72"/>
      <c r="C191" s="137">
        <v>2830</v>
      </c>
      <c r="D191" s="148" t="s">
        <v>178</v>
      </c>
      <c r="E191" s="74">
        <v>79241</v>
      </c>
      <c r="F191" s="74">
        <v>14423</v>
      </c>
      <c r="G191" s="111"/>
    </row>
    <row r="192" spans="1:7" ht="40.5" customHeight="1">
      <c r="A192" s="81" t="s">
        <v>25</v>
      </c>
      <c r="B192" s="81"/>
      <c r="C192" s="133"/>
      <c r="D192" s="232" t="s">
        <v>300</v>
      </c>
      <c r="E192" s="83">
        <f>E193+E196+E198</f>
        <v>2016815</v>
      </c>
      <c r="F192" s="83">
        <f>F193+F196+F198</f>
        <v>1014395</v>
      </c>
      <c r="G192" s="103">
        <f>F192/E192%</f>
        <v>50.29687898989248</v>
      </c>
    </row>
    <row r="193" spans="1:7" ht="40.5" customHeight="1">
      <c r="A193" s="114"/>
      <c r="B193" s="114" t="s">
        <v>142</v>
      </c>
      <c r="C193" s="132"/>
      <c r="D193" s="148" t="s">
        <v>143</v>
      </c>
      <c r="E193" s="115">
        <f>E194+E195</f>
        <v>121656</v>
      </c>
      <c r="F193" s="115">
        <f>F194+F195</f>
        <v>50209</v>
      </c>
      <c r="G193" s="180">
        <f>F193/E193%</f>
        <v>41.271289537712896</v>
      </c>
    </row>
    <row r="194" spans="1:7" ht="66" customHeight="1">
      <c r="A194" s="114"/>
      <c r="B194" s="114"/>
      <c r="C194" s="132">
        <v>2320</v>
      </c>
      <c r="D194" s="148" t="s">
        <v>157</v>
      </c>
      <c r="E194" s="115">
        <v>23016</v>
      </c>
      <c r="F194" s="115">
        <v>889</v>
      </c>
      <c r="G194" s="116"/>
    </row>
    <row r="195" spans="1:7" ht="40.5" customHeight="1">
      <c r="A195" s="114"/>
      <c r="B195" s="114"/>
      <c r="C195" s="132">
        <v>2580</v>
      </c>
      <c r="D195" s="148" t="s">
        <v>162</v>
      </c>
      <c r="E195" s="115">
        <v>98640</v>
      </c>
      <c r="F195" s="115">
        <v>49320</v>
      </c>
      <c r="G195" s="116"/>
    </row>
    <row r="196" spans="1:7" ht="24" customHeight="1">
      <c r="A196" s="72"/>
      <c r="B196" s="72" t="s">
        <v>27</v>
      </c>
      <c r="C196" s="132"/>
      <c r="D196" s="148" t="s">
        <v>28</v>
      </c>
      <c r="E196" s="74">
        <f>E197</f>
        <v>1861944</v>
      </c>
      <c r="F196" s="74">
        <f>F197</f>
        <v>930972</v>
      </c>
      <c r="G196" s="180">
        <f>F196/E196%</f>
        <v>50</v>
      </c>
    </row>
    <row r="197" spans="1:7" ht="60.75" customHeight="1">
      <c r="A197" s="72"/>
      <c r="B197" s="72"/>
      <c r="C197" s="132">
        <v>2320</v>
      </c>
      <c r="D197" s="148" t="s">
        <v>157</v>
      </c>
      <c r="E197" s="74">
        <v>1861944</v>
      </c>
      <c r="F197" s="74">
        <v>930972</v>
      </c>
      <c r="G197" s="111"/>
    </row>
    <row r="198" spans="1:7" ht="24" customHeight="1">
      <c r="A198" s="72"/>
      <c r="B198" s="72" t="s">
        <v>356</v>
      </c>
      <c r="C198" s="132"/>
      <c r="D198" s="148" t="s">
        <v>357</v>
      </c>
      <c r="E198" s="74">
        <f>E199</f>
        <v>33215</v>
      </c>
      <c r="F198" s="74">
        <f>F199</f>
        <v>33214</v>
      </c>
      <c r="G198" s="180">
        <f>F198/E198%</f>
        <v>99.9969893120578</v>
      </c>
    </row>
    <row r="199" spans="1:7" ht="24" customHeight="1">
      <c r="A199" s="72"/>
      <c r="B199" s="72"/>
      <c r="C199" s="132">
        <v>3110</v>
      </c>
      <c r="D199" s="148" t="s">
        <v>206</v>
      </c>
      <c r="E199" s="74">
        <v>33215</v>
      </c>
      <c r="F199" s="74">
        <v>33214</v>
      </c>
      <c r="G199" s="111"/>
    </row>
    <row r="200" spans="1:7" s="1" customFormat="1" ht="24" customHeight="1">
      <c r="A200" s="227" t="s">
        <v>39</v>
      </c>
      <c r="B200" s="227"/>
      <c r="C200" s="228"/>
      <c r="D200" s="235" t="s">
        <v>40</v>
      </c>
      <c r="E200" s="229">
        <f>E201+E208+E215+E223+E226+E228+E235+E237</f>
        <v>10795693</v>
      </c>
      <c r="F200" s="229">
        <f>F201+F208+F215+F223+F226+F228+F235+F237</f>
        <v>4571674</v>
      </c>
      <c r="G200" s="230">
        <f>F200/E200%</f>
        <v>42.34720272241903</v>
      </c>
    </row>
    <row r="201" spans="1:7" s="42" customFormat="1" ht="24" customHeight="1">
      <c r="A201" s="114"/>
      <c r="B201" s="114" t="s">
        <v>60</v>
      </c>
      <c r="C201" s="238"/>
      <c r="D201" s="113" t="s">
        <v>72</v>
      </c>
      <c r="E201" s="115">
        <f>E202+E203+E204+E205+E206+E207</f>
        <v>3427902</v>
      </c>
      <c r="F201" s="115">
        <f>F202+F203+F204+F205+F206+F207</f>
        <v>1439287</v>
      </c>
      <c r="G201" s="180">
        <f>F201/E201%</f>
        <v>41.98740220694758</v>
      </c>
    </row>
    <row r="202" spans="1:7" s="1" customFormat="1" ht="39" customHeight="1">
      <c r="A202" s="72"/>
      <c r="B202" s="72"/>
      <c r="C202" s="132">
        <v>2540</v>
      </c>
      <c r="D202" s="148" t="s">
        <v>153</v>
      </c>
      <c r="E202" s="74">
        <v>2713262</v>
      </c>
      <c r="F202" s="74">
        <v>1078096</v>
      </c>
      <c r="G202" s="111"/>
    </row>
    <row r="203" spans="1:7" s="1" customFormat="1" ht="24" customHeight="1">
      <c r="A203" s="72"/>
      <c r="B203" s="72"/>
      <c r="C203" s="132">
        <v>3020</v>
      </c>
      <c r="D203" s="148" t="s">
        <v>200</v>
      </c>
      <c r="E203" s="74">
        <v>986</v>
      </c>
      <c r="F203" s="74">
        <v>160</v>
      </c>
      <c r="G203" s="111"/>
    </row>
    <row r="204" spans="1:7" s="1" customFormat="1" ht="24" customHeight="1">
      <c r="A204" s="72"/>
      <c r="B204" s="72"/>
      <c r="C204" s="132">
        <v>4010</v>
      </c>
      <c r="D204" s="148" t="s">
        <v>150</v>
      </c>
      <c r="E204" s="74">
        <v>441252</v>
      </c>
      <c r="F204" s="74">
        <v>205455</v>
      </c>
      <c r="G204" s="111"/>
    </row>
    <row r="205" spans="1:7" s="1" customFormat="1" ht="24" customHeight="1">
      <c r="A205" s="72"/>
      <c r="B205" s="72"/>
      <c r="C205" s="132">
        <v>4040</v>
      </c>
      <c r="D205" s="148" t="s">
        <v>161</v>
      </c>
      <c r="E205" s="74">
        <v>34696</v>
      </c>
      <c r="F205" s="74">
        <v>31575</v>
      </c>
      <c r="G205" s="111"/>
    </row>
    <row r="206" spans="1:7" s="1" customFormat="1" ht="24" customHeight="1">
      <c r="A206" s="72"/>
      <c r="B206" s="72"/>
      <c r="C206" s="137" t="s">
        <v>194</v>
      </c>
      <c r="D206" s="148" t="s">
        <v>151</v>
      </c>
      <c r="E206" s="74">
        <v>91512</v>
      </c>
      <c r="F206" s="74">
        <v>38754</v>
      </c>
      <c r="G206" s="111"/>
    </row>
    <row r="207" spans="1:7" s="1" customFormat="1" ht="29.25" customHeight="1">
      <c r="A207" s="72"/>
      <c r="B207" s="72"/>
      <c r="C207" s="137" t="s">
        <v>402</v>
      </c>
      <c r="D207" s="148" t="s">
        <v>152</v>
      </c>
      <c r="E207" s="74">
        <v>146194</v>
      </c>
      <c r="F207" s="74">
        <v>85247</v>
      </c>
      <c r="G207" s="111"/>
    </row>
    <row r="208" spans="1:7" s="42" customFormat="1" ht="40.5" customHeight="1">
      <c r="A208" s="114"/>
      <c r="B208" s="114" t="s">
        <v>62</v>
      </c>
      <c r="C208" s="238"/>
      <c r="D208" s="113" t="s">
        <v>73</v>
      </c>
      <c r="E208" s="115">
        <f>E209+E210+E211+E212+E213+E214</f>
        <v>1990383</v>
      </c>
      <c r="F208" s="115">
        <f>F209+F210+F211+F212+F213+F214</f>
        <v>992227</v>
      </c>
      <c r="G208" s="180">
        <f>F208/E208%</f>
        <v>49.851058816318265</v>
      </c>
    </row>
    <row r="209" spans="1:7" s="1" customFormat="1" ht="24" customHeight="1">
      <c r="A209" s="72"/>
      <c r="B209" s="72"/>
      <c r="C209" s="132">
        <v>3020</v>
      </c>
      <c r="D209" s="148" t="s">
        <v>200</v>
      </c>
      <c r="E209" s="74">
        <v>3049</v>
      </c>
      <c r="F209" s="74">
        <v>92</v>
      </c>
      <c r="G209" s="111"/>
    </row>
    <row r="210" spans="1:7" s="1" customFormat="1" ht="24" customHeight="1">
      <c r="A210" s="72"/>
      <c r="B210" s="72"/>
      <c r="C210" s="132">
        <v>4010</v>
      </c>
      <c r="D210" s="148" t="s">
        <v>150</v>
      </c>
      <c r="E210" s="74">
        <v>1323633</v>
      </c>
      <c r="F210" s="74">
        <v>599817</v>
      </c>
      <c r="G210" s="111"/>
    </row>
    <row r="211" spans="1:7" s="1" customFormat="1" ht="24" customHeight="1">
      <c r="A211" s="72"/>
      <c r="B211" s="72"/>
      <c r="C211" s="132">
        <v>4040</v>
      </c>
      <c r="D211" s="148" t="s">
        <v>161</v>
      </c>
      <c r="E211" s="74">
        <v>99953</v>
      </c>
      <c r="F211" s="74">
        <v>99852</v>
      </c>
      <c r="G211" s="111"/>
    </row>
    <row r="212" spans="1:7" s="1" customFormat="1" ht="24" customHeight="1">
      <c r="A212" s="72"/>
      <c r="B212" s="72"/>
      <c r="C212" s="137" t="s">
        <v>194</v>
      </c>
      <c r="D212" s="148" t="s">
        <v>151</v>
      </c>
      <c r="E212" s="74">
        <v>259314</v>
      </c>
      <c r="F212" s="74">
        <v>125558</v>
      </c>
      <c r="G212" s="111"/>
    </row>
    <row r="213" spans="1:7" s="1" customFormat="1" ht="24" customHeight="1">
      <c r="A213" s="72"/>
      <c r="B213" s="72"/>
      <c r="C213" s="137">
        <v>4170</v>
      </c>
      <c r="D213" s="148" t="s">
        <v>121</v>
      </c>
      <c r="E213" s="74">
        <v>27100</v>
      </c>
      <c r="F213" s="74">
        <v>12300</v>
      </c>
      <c r="G213" s="111"/>
    </row>
    <row r="214" spans="1:7" s="1" customFormat="1" ht="24" customHeight="1">
      <c r="A214" s="72"/>
      <c r="B214" s="72"/>
      <c r="C214" s="137" t="s">
        <v>311</v>
      </c>
      <c r="D214" s="148" t="s">
        <v>152</v>
      </c>
      <c r="E214" s="74">
        <v>277334</v>
      </c>
      <c r="F214" s="74">
        <v>154608</v>
      </c>
      <c r="G214" s="111"/>
    </row>
    <row r="215" spans="1:7" s="42" customFormat="1" ht="24" customHeight="1">
      <c r="A215" s="114"/>
      <c r="B215" s="114" t="s">
        <v>83</v>
      </c>
      <c r="C215" s="238"/>
      <c r="D215" s="113" t="s">
        <v>89</v>
      </c>
      <c r="E215" s="115">
        <f>E216+E217+E218+E219+E220+E221+E222</f>
        <v>2155005</v>
      </c>
      <c r="F215" s="115">
        <f>F216+F217+F218+F219+F220+F221+F222</f>
        <v>488497</v>
      </c>
      <c r="G215" s="180">
        <f>F215/E215%</f>
        <v>22.668021651921922</v>
      </c>
    </row>
    <row r="216" spans="1:7" s="1" customFormat="1" ht="24" customHeight="1">
      <c r="A216" s="72"/>
      <c r="B216" s="72"/>
      <c r="C216" s="132">
        <v>3020</v>
      </c>
      <c r="D216" s="148" t="s">
        <v>200</v>
      </c>
      <c r="E216" s="74">
        <v>42789</v>
      </c>
      <c r="F216" s="74">
        <v>19875</v>
      </c>
      <c r="G216" s="111"/>
    </row>
    <row r="217" spans="1:7" s="1" customFormat="1" ht="24" customHeight="1">
      <c r="A217" s="72"/>
      <c r="B217" s="72"/>
      <c r="C217" s="132">
        <v>3050</v>
      </c>
      <c r="D217" s="148" t="s">
        <v>202</v>
      </c>
      <c r="E217" s="74">
        <v>360</v>
      </c>
      <c r="F217" s="74">
        <v>180</v>
      </c>
      <c r="G217" s="111"/>
    </row>
    <row r="218" spans="1:7" s="1" customFormat="1" ht="24" customHeight="1">
      <c r="A218" s="72"/>
      <c r="B218" s="72"/>
      <c r="C218" s="132">
        <v>4010</v>
      </c>
      <c r="D218" s="148" t="s">
        <v>150</v>
      </c>
      <c r="E218" s="74">
        <v>655852</v>
      </c>
      <c r="F218" s="74">
        <v>299546</v>
      </c>
      <c r="G218" s="111"/>
    </row>
    <row r="219" spans="1:7" s="1" customFormat="1" ht="24" customHeight="1">
      <c r="A219" s="72"/>
      <c r="B219" s="72"/>
      <c r="C219" s="132">
        <v>4040</v>
      </c>
      <c r="D219" s="148" t="s">
        <v>161</v>
      </c>
      <c r="E219" s="74">
        <v>49079</v>
      </c>
      <c r="F219" s="74">
        <v>48619</v>
      </c>
      <c r="G219" s="111"/>
    </row>
    <row r="220" spans="1:7" s="1" customFormat="1" ht="24" customHeight="1">
      <c r="A220" s="72"/>
      <c r="B220" s="72"/>
      <c r="C220" s="137" t="s">
        <v>194</v>
      </c>
      <c r="D220" s="148" t="s">
        <v>151</v>
      </c>
      <c r="E220" s="74">
        <v>133411</v>
      </c>
      <c r="F220" s="74">
        <v>60738</v>
      </c>
      <c r="G220" s="111"/>
    </row>
    <row r="221" spans="1:7" s="1" customFormat="1" ht="24" customHeight="1">
      <c r="A221" s="72"/>
      <c r="B221" s="72"/>
      <c r="C221" s="137" t="s">
        <v>312</v>
      </c>
      <c r="D221" s="148" t="s">
        <v>152</v>
      </c>
      <c r="E221" s="74">
        <v>73514</v>
      </c>
      <c r="F221" s="74">
        <v>48580</v>
      </c>
      <c r="G221" s="111"/>
    </row>
    <row r="222" spans="1:7" s="1" customFormat="1" ht="24" customHeight="1">
      <c r="A222" s="72"/>
      <c r="B222" s="72"/>
      <c r="C222" s="137">
        <v>6050</v>
      </c>
      <c r="D222" s="148" t="s">
        <v>154</v>
      </c>
      <c r="E222" s="74">
        <v>1200000</v>
      </c>
      <c r="F222" s="74">
        <v>10959</v>
      </c>
      <c r="G222" s="111"/>
    </row>
    <row r="223" spans="1:7" s="42" customFormat="1" ht="24" customHeight="1">
      <c r="A223" s="114"/>
      <c r="B223" s="114" t="s">
        <v>41</v>
      </c>
      <c r="C223" s="238"/>
      <c r="D223" s="113" t="s">
        <v>42</v>
      </c>
      <c r="E223" s="115">
        <f>E224+E225</f>
        <v>84810</v>
      </c>
      <c r="F223" s="115">
        <f>F224+F225</f>
        <v>52308</v>
      </c>
      <c r="G223" s="180">
        <f>F223/E223%</f>
        <v>61.676689069685175</v>
      </c>
    </row>
    <row r="224" spans="1:7" s="1" customFormat="1" ht="24" customHeight="1">
      <c r="A224" s="72"/>
      <c r="B224" s="72"/>
      <c r="C224" s="137">
        <v>3240</v>
      </c>
      <c r="D224" s="148" t="s">
        <v>156</v>
      </c>
      <c r="E224" s="74">
        <v>84310</v>
      </c>
      <c r="F224" s="74">
        <v>52308</v>
      </c>
      <c r="G224" s="180"/>
    </row>
    <row r="225" spans="1:7" s="1" customFormat="1" ht="24" customHeight="1">
      <c r="A225" s="72"/>
      <c r="B225" s="72"/>
      <c r="C225" s="137">
        <v>4210</v>
      </c>
      <c r="D225" s="148" t="s">
        <v>152</v>
      </c>
      <c r="E225" s="74">
        <v>500</v>
      </c>
      <c r="F225" s="74"/>
      <c r="G225" s="180"/>
    </row>
    <row r="226" spans="1:7" s="42" customFormat="1" ht="24" customHeight="1">
      <c r="A226" s="114"/>
      <c r="B226" s="114" t="s">
        <v>301</v>
      </c>
      <c r="C226" s="239"/>
      <c r="D226" s="113" t="s">
        <v>302</v>
      </c>
      <c r="E226" s="115">
        <f>E227</f>
        <v>1005147</v>
      </c>
      <c r="F226" s="115">
        <f>F227</f>
        <v>503552</v>
      </c>
      <c r="G226" s="180">
        <f>F226/E226%</f>
        <v>50.09734894498019</v>
      </c>
    </row>
    <row r="227" spans="1:7" s="1" customFormat="1" ht="40.5" customHeight="1">
      <c r="A227" s="72"/>
      <c r="B227" s="72"/>
      <c r="C227" s="137">
        <v>2540</v>
      </c>
      <c r="D227" s="148" t="s">
        <v>153</v>
      </c>
      <c r="E227" s="74">
        <v>1005147</v>
      </c>
      <c r="F227" s="74">
        <v>503552</v>
      </c>
      <c r="G227" s="111"/>
    </row>
    <row r="228" spans="1:7" s="42" customFormat="1" ht="24" customHeight="1">
      <c r="A228" s="114"/>
      <c r="B228" s="114" t="s">
        <v>102</v>
      </c>
      <c r="C228" s="238"/>
      <c r="D228" s="113" t="s">
        <v>107</v>
      </c>
      <c r="E228" s="115">
        <f>E229+E230+E231+E232+E233+E234</f>
        <v>2067223</v>
      </c>
      <c r="F228" s="115">
        <f>F229+F230+F231+F232+F233+F234</f>
        <v>1087576</v>
      </c>
      <c r="G228" s="180">
        <f>F228/E228%</f>
        <v>52.61048275875414</v>
      </c>
    </row>
    <row r="229" spans="1:7" s="1" customFormat="1" ht="24" customHeight="1">
      <c r="A229" s="72"/>
      <c r="B229" s="72"/>
      <c r="C229" s="132">
        <v>3020</v>
      </c>
      <c r="D229" s="148" t="s">
        <v>200</v>
      </c>
      <c r="E229" s="74">
        <v>1962</v>
      </c>
      <c r="F229" s="74"/>
      <c r="G229" s="111"/>
    </row>
    <row r="230" spans="1:7" s="1" customFormat="1" ht="24" customHeight="1">
      <c r="A230" s="72"/>
      <c r="B230" s="72"/>
      <c r="C230" s="132">
        <v>4010</v>
      </c>
      <c r="D230" s="148" t="s">
        <v>150</v>
      </c>
      <c r="E230" s="74">
        <v>1281050</v>
      </c>
      <c r="F230" s="74">
        <v>681668</v>
      </c>
      <c r="G230" s="111"/>
    </row>
    <row r="231" spans="1:7" s="1" customFormat="1" ht="24" customHeight="1">
      <c r="A231" s="72"/>
      <c r="B231" s="72"/>
      <c r="C231" s="132">
        <v>4040</v>
      </c>
      <c r="D231" s="148" t="s">
        <v>161</v>
      </c>
      <c r="E231" s="74">
        <v>98151</v>
      </c>
      <c r="F231" s="74">
        <v>94512</v>
      </c>
      <c r="G231" s="111"/>
    </row>
    <row r="232" spans="1:7" s="1" customFormat="1" ht="24" customHeight="1">
      <c r="A232" s="72"/>
      <c r="B232" s="72"/>
      <c r="C232" s="137" t="s">
        <v>194</v>
      </c>
      <c r="D232" s="148" t="s">
        <v>151</v>
      </c>
      <c r="E232" s="74">
        <v>256495</v>
      </c>
      <c r="F232" s="74">
        <v>141871</v>
      </c>
      <c r="G232" s="111"/>
    </row>
    <row r="233" spans="1:7" s="1" customFormat="1" ht="24" customHeight="1">
      <c r="A233" s="72"/>
      <c r="B233" s="72"/>
      <c r="C233" s="137" t="s">
        <v>313</v>
      </c>
      <c r="D233" s="148" t="s">
        <v>152</v>
      </c>
      <c r="E233" s="74">
        <v>414154</v>
      </c>
      <c r="F233" s="74">
        <v>162065</v>
      </c>
      <c r="G233" s="111"/>
    </row>
    <row r="234" spans="1:7" s="1" customFormat="1" ht="24" customHeight="1">
      <c r="A234" s="72"/>
      <c r="B234" s="72"/>
      <c r="C234" s="132">
        <v>4780</v>
      </c>
      <c r="D234" s="148" t="s">
        <v>217</v>
      </c>
      <c r="E234" s="74">
        <v>15411</v>
      </c>
      <c r="F234" s="74">
        <v>7460</v>
      </c>
      <c r="G234" s="111"/>
    </row>
    <row r="235" spans="1:7" s="42" customFormat="1" ht="24" customHeight="1">
      <c r="A235" s="114"/>
      <c r="B235" s="114" t="s">
        <v>141</v>
      </c>
      <c r="C235" s="238"/>
      <c r="D235" s="113" t="s">
        <v>140</v>
      </c>
      <c r="E235" s="115">
        <f>E236</f>
        <v>21315</v>
      </c>
      <c r="F235" s="115">
        <f>F236</f>
        <v>8227</v>
      </c>
      <c r="G235" s="180">
        <f>F235/E235%</f>
        <v>38.59723199624678</v>
      </c>
    </row>
    <row r="236" spans="1:7" s="1" customFormat="1" ht="24" customHeight="1">
      <c r="A236" s="72"/>
      <c r="B236" s="72"/>
      <c r="C236" s="132" t="s">
        <v>403</v>
      </c>
      <c r="D236" s="148" t="s">
        <v>158</v>
      </c>
      <c r="E236" s="74">
        <v>21315</v>
      </c>
      <c r="F236" s="74">
        <v>8227</v>
      </c>
      <c r="G236" s="111"/>
    </row>
    <row r="237" spans="1:7" s="42" customFormat="1" ht="24" customHeight="1">
      <c r="A237" s="114"/>
      <c r="B237" s="114" t="s">
        <v>43</v>
      </c>
      <c r="C237" s="238"/>
      <c r="D237" s="113" t="s">
        <v>36</v>
      </c>
      <c r="E237" s="115">
        <f>E238</f>
        <v>43908</v>
      </c>
      <c r="F237" s="115">
        <f>F238</f>
        <v>0</v>
      </c>
      <c r="G237" s="116" t="s">
        <v>270</v>
      </c>
    </row>
    <row r="238" spans="1:7" s="1" customFormat="1" ht="24" customHeight="1">
      <c r="A238" s="72"/>
      <c r="B238" s="72"/>
      <c r="C238" s="137">
        <v>4300</v>
      </c>
      <c r="D238" s="148" t="s">
        <v>152</v>
      </c>
      <c r="E238" s="74">
        <v>43908</v>
      </c>
      <c r="F238" s="74"/>
      <c r="G238" s="111"/>
    </row>
    <row r="239" spans="1:7" ht="36.75" customHeight="1">
      <c r="A239" s="76" t="s">
        <v>196</v>
      </c>
      <c r="B239" s="76"/>
      <c r="C239" s="152"/>
      <c r="D239" s="232" t="s">
        <v>208</v>
      </c>
      <c r="E239" s="79">
        <f>E240+E242+E244+E246+E248</f>
        <v>200000</v>
      </c>
      <c r="F239" s="79">
        <f>F240+F242+F244+F246+F248</f>
        <v>31685</v>
      </c>
      <c r="G239" s="103">
        <f>F239/E239%</f>
        <v>15.8425</v>
      </c>
    </row>
    <row r="240" spans="1:7" ht="24.75" customHeight="1">
      <c r="A240" s="72"/>
      <c r="B240" s="72" t="s">
        <v>209</v>
      </c>
      <c r="C240" s="137"/>
      <c r="D240" s="148" t="s">
        <v>210</v>
      </c>
      <c r="E240" s="74">
        <f>E241</f>
        <v>5000</v>
      </c>
      <c r="F240" s="74">
        <f>F241</f>
        <v>0</v>
      </c>
      <c r="G240" s="103">
        <f>F240/E240%</f>
        <v>0</v>
      </c>
    </row>
    <row r="241" spans="1:7" ht="23.25" customHeight="1">
      <c r="A241" s="72"/>
      <c r="B241" s="72"/>
      <c r="C241" s="137" t="s">
        <v>384</v>
      </c>
      <c r="D241" s="148" t="s">
        <v>152</v>
      </c>
      <c r="E241" s="74">
        <v>5000</v>
      </c>
      <c r="F241" s="74"/>
      <c r="G241" s="103"/>
    </row>
    <row r="242" spans="1:7" ht="30.75" customHeight="1">
      <c r="A242" s="72"/>
      <c r="B242" s="72" t="s">
        <v>211</v>
      </c>
      <c r="C242" s="137"/>
      <c r="D242" s="148" t="s">
        <v>212</v>
      </c>
      <c r="E242" s="74">
        <f>E243</f>
        <v>91300</v>
      </c>
      <c r="F242" s="74">
        <f>F243</f>
        <v>0</v>
      </c>
      <c r="G242" s="180">
        <f>F242/E242%</f>
        <v>0</v>
      </c>
    </row>
    <row r="243" spans="1:7" ht="20.25" customHeight="1">
      <c r="A243" s="72"/>
      <c r="B243" s="72"/>
      <c r="C243" s="137">
        <v>4300</v>
      </c>
      <c r="D243" s="148" t="s">
        <v>152</v>
      </c>
      <c r="E243" s="74">
        <v>91300</v>
      </c>
      <c r="F243" s="74"/>
      <c r="G243" s="103"/>
    </row>
    <row r="244" spans="1:7" ht="28.5" customHeight="1">
      <c r="A244" s="72"/>
      <c r="B244" s="72" t="s">
        <v>251</v>
      </c>
      <c r="C244" s="137"/>
      <c r="D244" s="148" t="s">
        <v>252</v>
      </c>
      <c r="E244" s="74">
        <f>E245</f>
        <v>10000</v>
      </c>
      <c r="F244" s="74">
        <f>F245</f>
        <v>0</v>
      </c>
      <c r="G244" s="103">
        <f>F244/E244%</f>
        <v>0</v>
      </c>
    </row>
    <row r="245" spans="1:7" ht="22.5" customHeight="1">
      <c r="A245" s="72"/>
      <c r="B245" s="72"/>
      <c r="C245" s="137" t="s">
        <v>404</v>
      </c>
      <c r="D245" s="148" t="s">
        <v>152</v>
      </c>
      <c r="E245" s="74">
        <v>10000</v>
      </c>
      <c r="F245" s="74"/>
      <c r="G245" s="103"/>
    </row>
    <row r="246" spans="1:7" ht="28.5" customHeight="1">
      <c r="A246" s="72"/>
      <c r="B246" s="72" t="s">
        <v>405</v>
      </c>
      <c r="C246" s="137"/>
      <c r="D246" s="148" t="s">
        <v>441</v>
      </c>
      <c r="E246" s="74">
        <f>E247</f>
        <v>20000</v>
      </c>
      <c r="F246" s="74">
        <f>F247</f>
        <v>0</v>
      </c>
      <c r="G246" s="103">
        <f>F246/E246%</f>
        <v>0</v>
      </c>
    </row>
    <row r="247" spans="1:7" ht="22.5" customHeight="1">
      <c r="A247" s="72"/>
      <c r="B247" s="72"/>
      <c r="C247" s="137" t="s">
        <v>404</v>
      </c>
      <c r="D247" s="148" t="s">
        <v>152</v>
      </c>
      <c r="E247" s="74">
        <v>20000</v>
      </c>
      <c r="F247" s="74"/>
      <c r="G247" s="103"/>
    </row>
    <row r="248" spans="1:7" ht="24.75" customHeight="1">
      <c r="A248" s="72"/>
      <c r="B248" s="72" t="s">
        <v>213</v>
      </c>
      <c r="C248" s="137"/>
      <c r="D248" s="148" t="s">
        <v>36</v>
      </c>
      <c r="E248" s="74">
        <f>E249+E250</f>
        <v>73700</v>
      </c>
      <c r="F248" s="74">
        <f>F249+F250</f>
        <v>31685</v>
      </c>
      <c r="G248" s="103">
        <f>F248/E248%</f>
        <v>42.99185888738128</v>
      </c>
    </row>
    <row r="249" spans="1:7" ht="71.25">
      <c r="A249" s="72"/>
      <c r="B249" s="72"/>
      <c r="C249" s="137">
        <v>2360</v>
      </c>
      <c r="D249" s="148" t="s">
        <v>305</v>
      </c>
      <c r="E249" s="74">
        <v>10000</v>
      </c>
      <c r="F249" s="74"/>
      <c r="G249" s="103"/>
    </row>
    <row r="250" spans="1:7" ht="24.75" customHeight="1">
      <c r="A250" s="72"/>
      <c r="B250" s="72"/>
      <c r="C250" s="137" t="s">
        <v>335</v>
      </c>
      <c r="D250" s="148" t="s">
        <v>152</v>
      </c>
      <c r="E250" s="74">
        <v>63700</v>
      </c>
      <c r="F250" s="74">
        <v>31685</v>
      </c>
      <c r="G250" s="103"/>
    </row>
    <row r="251" spans="1:7" ht="32.25" customHeight="1">
      <c r="A251" s="81" t="s">
        <v>90</v>
      </c>
      <c r="B251" s="81"/>
      <c r="C251" s="133"/>
      <c r="D251" s="232" t="s">
        <v>147</v>
      </c>
      <c r="E251" s="83">
        <f>E252</f>
        <v>100000</v>
      </c>
      <c r="F251" s="83">
        <f>F252</f>
        <v>52900</v>
      </c>
      <c r="G251" s="103">
        <f>F251/E251%</f>
        <v>52.9</v>
      </c>
    </row>
    <row r="252" spans="1:7" ht="27.75" customHeight="1">
      <c r="A252" s="72"/>
      <c r="B252" s="72" t="s">
        <v>110</v>
      </c>
      <c r="C252" s="132"/>
      <c r="D252" s="148" t="s">
        <v>111</v>
      </c>
      <c r="E252" s="74">
        <f>E253+E254</f>
        <v>100000</v>
      </c>
      <c r="F252" s="74">
        <f>F253+F254</f>
        <v>52900</v>
      </c>
      <c r="G252" s="180">
        <f>F252/E252%</f>
        <v>52.9</v>
      </c>
    </row>
    <row r="253" spans="1:7" ht="99" customHeight="1">
      <c r="A253" s="72"/>
      <c r="B253" s="72"/>
      <c r="C253" s="132">
        <v>2360</v>
      </c>
      <c r="D253" s="148" t="s">
        <v>305</v>
      </c>
      <c r="E253" s="74">
        <v>90000</v>
      </c>
      <c r="F253" s="74">
        <v>50900</v>
      </c>
      <c r="G253" s="111"/>
    </row>
    <row r="254" spans="1:7" ht="23.25" customHeight="1">
      <c r="A254" s="72"/>
      <c r="B254" s="72"/>
      <c r="C254" s="132" t="s">
        <v>321</v>
      </c>
      <c r="D254" s="148" t="s">
        <v>152</v>
      </c>
      <c r="E254" s="74">
        <v>10000</v>
      </c>
      <c r="F254" s="74">
        <v>2000</v>
      </c>
      <c r="G254" s="111"/>
    </row>
    <row r="255" spans="1:7" ht="23.25" customHeight="1">
      <c r="A255" s="81" t="s">
        <v>91</v>
      </c>
      <c r="B255" s="81"/>
      <c r="C255" s="133"/>
      <c r="D255" s="232" t="s">
        <v>242</v>
      </c>
      <c r="E255" s="83">
        <f>E256+E265</f>
        <v>906664</v>
      </c>
      <c r="F255" s="83">
        <f>F256+F265</f>
        <v>388885</v>
      </c>
      <c r="G255" s="103">
        <f>F255/E255%</f>
        <v>42.891854093688515</v>
      </c>
    </row>
    <row r="256" spans="1:7" ht="21" customHeight="1">
      <c r="A256" s="114"/>
      <c r="B256" s="114" t="s">
        <v>144</v>
      </c>
      <c r="C256" s="132"/>
      <c r="D256" s="148" t="s">
        <v>145</v>
      </c>
      <c r="E256" s="115">
        <f>E257+E258+E260+E259+E261+E262+E263+E264</f>
        <v>801664</v>
      </c>
      <c r="F256" s="115">
        <f>F257+F258+F260+F259+F261+F262+F263+F264</f>
        <v>324385</v>
      </c>
      <c r="G256" s="180">
        <f>F256/E256%</f>
        <v>40.46395996327638</v>
      </c>
    </row>
    <row r="257" spans="1:7" ht="21" customHeight="1">
      <c r="A257" s="114"/>
      <c r="B257" s="114"/>
      <c r="C257" s="132">
        <v>3020</v>
      </c>
      <c r="D257" s="148" t="s">
        <v>200</v>
      </c>
      <c r="E257" s="115">
        <v>2000</v>
      </c>
      <c r="F257" s="115">
        <v>334</v>
      </c>
      <c r="G257" s="116"/>
    </row>
    <row r="258" spans="1:7" ht="39" customHeight="1">
      <c r="A258" s="114"/>
      <c r="B258" s="114"/>
      <c r="C258" s="132">
        <v>4010</v>
      </c>
      <c r="D258" s="148" t="s">
        <v>150</v>
      </c>
      <c r="E258" s="115">
        <v>256196</v>
      </c>
      <c r="F258" s="115">
        <v>114636</v>
      </c>
      <c r="G258" s="116"/>
    </row>
    <row r="259" spans="1:7" ht="39" customHeight="1">
      <c r="A259" s="114"/>
      <c r="B259" s="114"/>
      <c r="C259" s="132">
        <v>4040</v>
      </c>
      <c r="D259" s="148" t="s">
        <v>161</v>
      </c>
      <c r="E259" s="115">
        <v>17618</v>
      </c>
      <c r="F259" s="115">
        <v>17605</v>
      </c>
      <c r="G259" s="116"/>
    </row>
    <row r="260" spans="1:7" ht="27" customHeight="1">
      <c r="A260" s="114"/>
      <c r="B260" s="114"/>
      <c r="C260" s="132" t="s">
        <v>194</v>
      </c>
      <c r="D260" s="148" t="s">
        <v>151</v>
      </c>
      <c r="E260" s="115">
        <v>59452</v>
      </c>
      <c r="F260" s="115">
        <v>23867</v>
      </c>
      <c r="G260" s="116"/>
    </row>
    <row r="261" spans="1:7" ht="21" customHeight="1">
      <c r="A261" s="114"/>
      <c r="B261" s="114"/>
      <c r="C261" s="132">
        <v>4170</v>
      </c>
      <c r="D261" s="148" t="s">
        <v>121</v>
      </c>
      <c r="E261" s="115">
        <v>12000</v>
      </c>
      <c r="F261" s="115"/>
      <c r="G261" s="116"/>
    </row>
    <row r="262" spans="1:7" ht="23.25" customHeight="1">
      <c r="A262" s="114"/>
      <c r="B262" s="114"/>
      <c r="C262" s="132" t="s">
        <v>177</v>
      </c>
      <c r="D262" s="148" t="s">
        <v>152</v>
      </c>
      <c r="E262" s="115">
        <v>294398</v>
      </c>
      <c r="F262" s="115">
        <v>100730</v>
      </c>
      <c r="G262" s="116"/>
    </row>
    <row r="263" spans="1:7" ht="33.75" customHeight="1">
      <c r="A263" s="114"/>
      <c r="B263" s="114"/>
      <c r="C263" s="132">
        <v>6050</v>
      </c>
      <c r="D263" s="148" t="s">
        <v>154</v>
      </c>
      <c r="E263" s="115">
        <v>60000</v>
      </c>
      <c r="F263" s="115"/>
      <c r="G263" s="116"/>
    </row>
    <row r="264" spans="1:7" ht="35.25" customHeight="1">
      <c r="A264" s="114"/>
      <c r="B264" s="114"/>
      <c r="C264" s="132">
        <v>6060</v>
      </c>
      <c r="D264" s="148" t="s">
        <v>155</v>
      </c>
      <c r="E264" s="115">
        <v>100000</v>
      </c>
      <c r="F264" s="115">
        <v>67213</v>
      </c>
      <c r="G264" s="116"/>
    </row>
    <row r="265" spans="1:7" ht="36" customHeight="1">
      <c r="A265" s="72"/>
      <c r="B265" s="72" t="s">
        <v>112</v>
      </c>
      <c r="C265" s="132"/>
      <c r="D265" s="148" t="s">
        <v>243</v>
      </c>
      <c r="E265" s="74">
        <f>E266+E267</f>
        <v>105000</v>
      </c>
      <c r="F265" s="74">
        <f>F266+F267</f>
        <v>64500</v>
      </c>
      <c r="G265" s="180">
        <f>F265/E265%</f>
        <v>61.42857142857143</v>
      </c>
    </row>
    <row r="266" spans="1:7" ht="71.25">
      <c r="A266" s="72"/>
      <c r="B266" s="72"/>
      <c r="C266" s="132">
        <v>2360</v>
      </c>
      <c r="D266" s="148" t="s">
        <v>305</v>
      </c>
      <c r="E266" s="74">
        <v>95000</v>
      </c>
      <c r="F266" s="74">
        <v>63000</v>
      </c>
      <c r="G266" s="111"/>
    </row>
    <row r="267" spans="1:7" ht="25.5" customHeight="1">
      <c r="A267" s="72"/>
      <c r="B267" s="72"/>
      <c r="C267" s="132" t="s">
        <v>321</v>
      </c>
      <c r="D267" s="148" t="s">
        <v>152</v>
      </c>
      <c r="E267" s="74">
        <v>10000</v>
      </c>
      <c r="F267" s="74">
        <v>1500</v>
      </c>
      <c r="G267" s="111"/>
    </row>
    <row r="268" spans="1:7" ht="32.25" customHeight="1">
      <c r="A268" s="382" t="s">
        <v>29</v>
      </c>
      <c r="B268" s="383"/>
      <c r="C268" s="383"/>
      <c r="D268" s="383"/>
      <c r="E268" s="83">
        <f>E4+E10+E15+E32+E35+E40+E57+E83+E96+E100+E104+E110+E160+E164+E192+E200+E239+E251+E255</f>
        <v>117695240</v>
      </c>
      <c r="F268" s="83">
        <f>F4+F10+F15+F32+F35+F40+F57+F83+F96+F100+F104+F110+F160+F164+F192+F200+F239+F251+F255</f>
        <v>41793712</v>
      </c>
      <c r="G268" s="103">
        <f>F268/E268%</f>
        <v>35.51011238857239</v>
      </c>
    </row>
  </sheetData>
  <mergeCells count="3">
    <mergeCell ref="E1:G1"/>
    <mergeCell ref="B2:G2"/>
    <mergeCell ref="A268:D268"/>
  </mergeCells>
  <printOptions/>
  <pageMargins left="0.75" right="0.75" top="1" bottom="1" header="0.5" footer="0.5"/>
  <pageSetup horizontalDpi="600" verticalDpi="600" orientation="portrait" paperSize="9" scale="70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G13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7.375" style="1" customWidth="1"/>
    <col min="4" max="4" width="31.125" style="1" customWidth="1"/>
    <col min="5" max="5" width="18.00390625" style="1" customWidth="1"/>
    <col min="6" max="6" width="16.75390625" style="1" customWidth="1"/>
    <col min="7" max="7" width="12.125" style="17" bestFit="1" customWidth="1"/>
    <col min="8" max="16384" width="9.125" style="1" customWidth="1"/>
  </cols>
  <sheetData>
    <row r="1" spans="6:7" ht="39" customHeight="1">
      <c r="F1" s="359" t="s">
        <v>44</v>
      </c>
      <c r="G1" s="360"/>
    </row>
    <row r="2" spans="1:7" ht="118.5" customHeight="1">
      <c r="A2" s="358" t="s">
        <v>363</v>
      </c>
      <c r="B2" s="358"/>
      <c r="C2" s="358"/>
      <c r="D2" s="358"/>
      <c r="E2" s="358"/>
      <c r="F2" s="358"/>
      <c r="G2" s="358"/>
    </row>
    <row r="3" spans="1:7" s="64" customFormat="1" ht="25.5" customHeight="1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</row>
    <row r="4" spans="1:7" s="64" customFormat="1" ht="25.5" customHeight="1">
      <c r="A4" s="15">
        <v>600</v>
      </c>
      <c r="B4" s="15"/>
      <c r="C4" s="15"/>
      <c r="D4" s="187" t="s">
        <v>65</v>
      </c>
      <c r="E4" s="36">
        <f>E5</f>
        <v>5514612</v>
      </c>
      <c r="F4" s="36">
        <f>F5</f>
        <v>0</v>
      </c>
      <c r="G4" s="36" t="s">
        <v>270</v>
      </c>
    </row>
    <row r="5" spans="1:7" s="64" customFormat="1" ht="25.5" customHeight="1">
      <c r="A5" s="15"/>
      <c r="B5" s="176">
        <v>60014</v>
      </c>
      <c r="C5" s="176"/>
      <c r="D5" s="192" t="s">
        <v>276</v>
      </c>
      <c r="E5" s="149">
        <f>E6</f>
        <v>5514612</v>
      </c>
      <c r="F5" s="149">
        <f>F6</f>
        <v>0</v>
      </c>
      <c r="G5" s="36"/>
    </row>
    <row r="6" spans="1:7" s="64" customFormat="1" ht="51">
      <c r="A6" s="15"/>
      <c r="B6" s="176"/>
      <c r="C6" s="169" t="s">
        <v>261</v>
      </c>
      <c r="D6" s="29" t="s">
        <v>262</v>
      </c>
      <c r="E6" s="6">
        <v>5514612</v>
      </c>
      <c r="F6" s="6"/>
      <c r="G6" s="36"/>
    </row>
    <row r="7" spans="1:7" s="64" customFormat="1" ht="22.5" customHeight="1">
      <c r="A7" s="59">
        <v>801</v>
      </c>
      <c r="B7" s="59"/>
      <c r="C7" s="296"/>
      <c r="D7" s="191" t="s">
        <v>34</v>
      </c>
      <c r="E7" s="60">
        <f>E8+E10</f>
        <v>4960</v>
      </c>
      <c r="F7" s="60">
        <f>F8+F10</f>
        <v>4960</v>
      </c>
      <c r="G7" s="316">
        <f>F7/E7%</f>
        <v>100</v>
      </c>
    </row>
    <row r="8" spans="1:7" s="64" customFormat="1" ht="24" customHeight="1">
      <c r="A8" s="278"/>
      <c r="B8" s="278" t="s">
        <v>79</v>
      </c>
      <c r="C8" s="49"/>
      <c r="D8" s="49" t="s">
        <v>80</v>
      </c>
      <c r="E8" s="6">
        <f>E9</f>
        <v>2480</v>
      </c>
      <c r="F8" s="6">
        <f>F9</f>
        <v>2480</v>
      </c>
      <c r="G8" s="36"/>
    </row>
    <row r="9" spans="1:7" s="64" customFormat="1" ht="48" customHeight="1">
      <c r="A9" s="169"/>
      <c r="B9" s="169"/>
      <c r="C9" s="169" t="s">
        <v>349</v>
      </c>
      <c r="D9" s="29" t="s">
        <v>350</v>
      </c>
      <c r="E9" s="6">
        <v>2480</v>
      </c>
      <c r="F9" s="6">
        <v>2480</v>
      </c>
      <c r="G9" s="36"/>
    </row>
    <row r="10" spans="1:7" s="64" customFormat="1" ht="48" customHeight="1">
      <c r="A10" s="169"/>
      <c r="B10" s="169" t="s">
        <v>58</v>
      </c>
      <c r="C10" s="169"/>
      <c r="D10" s="49" t="s">
        <v>71</v>
      </c>
      <c r="E10" s="6">
        <f>E11</f>
        <v>2480</v>
      </c>
      <c r="F10" s="6">
        <f>F11</f>
        <v>2480</v>
      </c>
      <c r="G10" s="36"/>
    </row>
    <row r="11" spans="1:7" s="64" customFormat="1" ht="48" customHeight="1">
      <c r="A11" s="169"/>
      <c r="B11" s="169"/>
      <c r="C11" s="169" t="s">
        <v>349</v>
      </c>
      <c r="D11" s="29" t="s">
        <v>350</v>
      </c>
      <c r="E11" s="6">
        <v>2480</v>
      </c>
      <c r="F11" s="6">
        <v>2480</v>
      </c>
      <c r="G11" s="36"/>
    </row>
    <row r="12" spans="1:7" s="8" customFormat="1" ht="26.25" customHeight="1">
      <c r="A12" s="361" t="s">
        <v>29</v>
      </c>
      <c r="B12" s="362"/>
      <c r="C12" s="362"/>
      <c r="D12" s="362"/>
      <c r="E12" s="13">
        <f>E4+E7</f>
        <v>5519572</v>
      </c>
      <c r="F12" s="13">
        <f>F4+F7</f>
        <v>4960</v>
      </c>
      <c r="G12" s="18">
        <f>F12/E12%</f>
        <v>0.08986204002774129</v>
      </c>
    </row>
    <row r="13" spans="1:7" ht="15">
      <c r="A13" s="23"/>
      <c r="B13" s="23"/>
      <c r="C13" s="24"/>
      <c r="D13" s="25"/>
      <c r="E13" s="26"/>
      <c r="F13" s="26"/>
      <c r="G13" s="27"/>
    </row>
  </sheetData>
  <sheetProtection/>
  <mergeCells count="3">
    <mergeCell ref="F1:G1"/>
    <mergeCell ref="A2:G2"/>
    <mergeCell ref="A12:D12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G6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7.375" style="1" customWidth="1"/>
    <col min="4" max="4" width="24.625" style="1" customWidth="1"/>
    <col min="5" max="5" width="18.875" style="1" customWidth="1"/>
    <col min="6" max="6" width="17.75390625" style="1" customWidth="1"/>
    <col min="7" max="7" width="12.25390625" style="17" customWidth="1"/>
    <col min="8" max="16384" width="9.125" style="1" customWidth="1"/>
  </cols>
  <sheetData>
    <row r="1" spans="6:7" ht="39" customHeight="1">
      <c r="F1" s="359" t="s">
        <v>45</v>
      </c>
      <c r="G1" s="360"/>
    </row>
    <row r="2" spans="1:7" ht="107.25" customHeight="1">
      <c r="A2" s="358" t="s">
        <v>364</v>
      </c>
      <c r="B2" s="358"/>
      <c r="C2" s="358"/>
      <c r="D2" s="358"/>
      <c r="E2" s="358"/>
      <c r="F2" s="358"/>
      <c r="G2" s="358"/>
    </row>
    <row r="3" spans="1:7" s="64" customFormat="1" ht="30.75" customHeight="1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</row>
    <row r="4" spans="1:7" ht="60">
      <c r="A4" s="5">
        <v>758</v>
      </c>
      <c r="B4" s="9" t="s">
        <v>49</v>
      </c>
      <c r="C4" s="5">
        <v>2920</v>
      </c>
      <c r="D4" s="4" t="s">
        <v>50</v>
      </c>
      <c r="E4" s="6">
        <v>21478190</v>
      </c>
      <c r="F4" s="6">
        <v>13217344</v>
      </c>
      <c r="G4" s="19">
        <f>F4/E4%</f>
        <v>61.538444347498555</v>
      </c>
    </row>
    <row r="5" spans="1:7" ht="64.5" customHeight="1">
      <c r="A5" s="11" t="s">
        <v>47</v>
      </c>
      <c r="B5" s="9" t="s">
        <v>99</v>
      </c>
      <c r="C5" s="5">
        <v>2920</v>
      </c>
      <c r="D5" s="4" t="s">
        <v>100</v>
      </c>
      <c r="E5" s="6">
        <v>5286789</v>
      </c>
      <c r="F5" s="6">
        <v>2643396</v>
      </c>
      <c r="G5" s="19">
        <f>F5/E5%</f>
        <v>50.000028372609535</v>
      </c>
    </row>
    <row r="6" spans="1:7" ht="26.25" customHeight="1">
      <c r="A6" s="363" t="s">
        <v>29</v>
      </c>
      <c r="B6" s="364"/>
      <c r="C6" s="364"/>
      <c r="D6" s="365"/>
      <c r="E6" s="60">
        <f>SUM(E4:E5)</f>
        <v>26764979</v>
      </c>
      <c r="F6" s="60">
        <f>SUM(F4:F5)</f>
        <v>15860740</v>
      </c>
      <c r="G6" s="67">
        <f>F6/E6%</f>
        <v>59.259302986936774</v>
      </c>
    </row>
  </sheetData>
  <sheetProtection/>
  <mergeCells count="3">
    <mergeCell ref="F1:G1"/>
    <mergeCell ref="A2:G2"/>
    <mergeCell ref="A6:D6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K9"/>
  <sheetViews>
    <sheetView zoomScalePageLayoutView="0" workbookViewId="0" topLeftCell="A1">
      <selection activeCell="H17" sqref="H17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7.375" style="1" customWidth="1"/>
    <col min="4" max="4" width="24.625" style="1" customWidth="1"/>
    <col min="5" max="5" width="17.875" style="1" customWidth="1"/>
    <col min="6" max="6" width="17.75390625" style="1" customWidth="1"/>
    <col min="7" max="7" width="12.125" style="17" bestFit="1" customWidth="1"/>
    <col min="8" max="16384" width="9.125" style="1" customWidth="1"/>
  </cols>
  <sheetData>
    <row r="1" spans="6:7" ht="39" customHeight="1">
      <c r="F1" s="366" t="s">
        <v>51</v>
      </c>
      <c r="G1" s="367"/>
    </row>
    <row r="2" spans="1:7" ht="118.5" customHeight="1">
      <c r="A2" s="358" t="s">
        <v>382</v>
      </c>
      <c r="B2" s="358"/>
      <c r="C2" s="358"/>
      <c r="D2" s="358"/>
      <c r="E2" s="358"/>
      <c r="F2" s="358"/>
      <c r="G2" s="358"/>
    </row>
    <row r="3" spans="1:7" ht="27.75" customHeight="1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</row>
    <row r="4" spans="1:8" ht="31.5">
      <c r="A4" s="15">
        <v>600</v>
      </c>
      <c r="B4" s="15"/>
      <c r="C4" s="15"/>
      <c r="D4" s="61" t="s">
        <v>66</v>
      </c>
      <c r="E4" s="36">
        <f>E5</f>
        <v>3997000</v>
      </c>
      <c r="F4" s="36">
        <f>F5</f>
        <v>776817</v>
      </c>
      <c r="G4" s="18">
        <f>F4/E4%</f>
        <v>19.435001250938203</v>
      </c>
      <c r="H4" s="64"/>
    </row>
    <row r="5" spans="1:8" ht="30">
      <c r="A5" s="15"/>
      <c r="B5" s="176">
        <v>60014</v>
      </c>
      <c r="C5" s="176">
        <v>6300</v>
      </c>
      <c r="D5" s="177" t="s">
        <v>66</v>
      </c>
      <c r="E5" s="6">
        <v>3997000</v>
      </c>
      <c r="F5" s="301">
        <v>776817</v>
      </c>
      <c r="G5" s="18"/>
      <c r="H5" s="64"/>
    </row>
    <row r="6" spans="1:8" s="8" customFormat="1" ht="31.5">
      <c r="A6" s="20" t="s">
        <v>14</v>
      </c>
      <c r="B6" s="20"/>
      <c r="C6" s="15"/>
      <c r="D6" s="14" t="s">
        <v>15</v>
      </c>
      <c r="E6" s="13">
        <f>E7</f>
        <v>322500</v>
      </c>
      <c r="F6" s="13">
        <f>F7</f>
        <v>322500</v>
      </c>
      <c r="G6" s="18">
        <f>F6/E6%</f>
        <v>100</v>
      </c>
      <c r="H6" s="175"/>
    </row>
    <row r="7" spans="1:7" ht="30">
      <c r="A7" s="9"/>
      <c r="B7" s="9" t="s">
        <v>119</v>
      </c>
      <c r="C7" s="5">
        <v>2710</v>
      </c>
      <c r="D7" s="4" t="s">
        <v>365</v>
      </c>
      <c r="E7" s="6">
        <v>322500</v>
      </c>
      <c r="F7" s="6">
        <v>322500</v>
      </c>
      <c r="G7" s="19"/>
    </row>
    <row r="8" spans="1:11" s="8" customFormat="1" ht="26.25" customHeight="1">
      <c r="A8" s="361" t="s">
        <v>29</v>
      </c>
      <c r="B8" s="362"/>
      <c r="C8" s="362"/>
      <c r="D8" s="362"/>
      <c r="E8" s="13">
        <f>E4+E6</f>
        <v>4319500</v>
      </c>
      <c r="F8" s="13">
        <f>F4+F6</f>
        <v>1099317</v>
      </c>
      <c r="G8" s="18">
        <f>F8/E8%</f>
        <v>25.45009839101748</v>
      </c>
      <c r="K8" s="188"/>
    </row>
    <row r="9" spans="1:7" ht="15">
      <c r="A9" s="23"/>
      <c r="B9" s="23"/>
      <c r="C9" s="24"/>
      <c r="D9" s="25"/>
      <c r="E9" s="26"/>
      <c r="F9" s="26"/>
      <c r="G9" s="27"/>
    </row>
  </sheetData>
  <sheetProtection/>
  <mergeCells count="3">
    <mergeCell ref="F1:G1"/>
    <mergeCell ref="A2:G2"/>
    <mergeCell ref="A8:D8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G14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7.375" style="1" customWidth="1"/>
    <col min="4" max="4" width="24.625" style="1" customWidth="1"/>
    <col min="5" max="5" width="17.875" style="1" customWidth="1"/>
    <col min="6" max="6" width="17.75390625" style="1" customWidth="1"/>
    <col min="7" max="7" width="12.25390625" style="17" customWidth="1"/>
    <col min="8" max="16384" width="9.125" style="1" customWidth="1"/>
  </cols>
  <sheetData>
    <row r="1" spans="6:7" ht="39" customHeight="1">
      <c r="F1" s="359" t="s">
        <v>63</v>
      </c>
      <c r="G1" s="360"/>
    </row>
    <row r="2" spans="1:7" ht="141.75" customHeight="1">
      <c r="A2" s="358" t="s">
        <v>366</v>
      </c>
      <c r="B2" s="358"/>
      <c r="C2" s="358"/>
      <c r="D2" s="358"/>
      <c r="E2" s="358"/>
      <c r="F2" s="358"/>
      <c r="G2" s="358"/>
    </row>
    <row r="3" spans="1:7" ht="24.75" customHeight="1">
      <c r="A3" s="166" t="s">
        <v>1</v>
      </c>
      <c r="B3" s="166" t="s">
        <v>2</v>
      </c>
      <c r="C3" s="166" t="s">
        <v>3</v>
      </c>
      <c r="D3" s="166" t="s">
        <v>4</v>
      </c>
      <c r="E3" s="166" t="s">
        <v>5</v>
      </c>
      <c r="F3" s="166" t="s">
        <v>6</v>
      </c>
      <c r="G3" s="166" t="s">
        <v>7</v>
      </c>
    </row>
    <row r="4" spans="1:7" ht="21" customHeight="1">
      <c r="A4" s="20" t="s">
        <v>96</v>
      </c>
      <c r="B4" s="20"/>
      <c r="C4" s="15"/>
      <c r="D4" s="12" t="s">
        <v>97</v>
      </c>
      <c r="E4" s="13">
        <f>+E5+E6</f>
        <v>771432</v>
      </c>
      <c r="F4" s="13">
        <f>+F5+F6</f>
        <v>476334</v>
      </c>
      <c r="G4" s="18">
        <f>F4/E4%</f>
        <v>61.74672557010858</v>
      </c>
    </row>
    <row r="5" spans="1:7" s="8" customFormat="1" ht="30">
      <c r="A5" s="5"/>
      <c r="B5" s="9" t="s">
        <v>98</v>
      </c>
      <c r="C5" s="5">
        <v>2320</v>
      </c>
      <c r="D5" s="4" t="s">
        <v>37</v>
      </c>
      <c r="E5" s="6">
        <v>49032</v>
      </c>
      <c r="F5" s="6">
        <v>46124</v>
      </c>
      <c r="G5" s="5"/>
    </row>
    <row r="6" spans="1:7" ht="21" customHeight="1">
      <c r="A6" s="11"/>
      <c r="B6" s="9" t="s">
        <v>108</v>
      </c>
      <c r="C6" s="5">
        <v>2320</v>
      </c>
      <c r="D6" s="4" t="s">
        <v>38</v>
      </c>
      <c r="E6" s="6">
        <v>722400</v>
      </c>
      <c r="F6" s="6">
        <v>430210</v>
      </c>
      <c r="G6" s="19"/>
    </row>
    <row r="7" spans="1:7" s="8" customFormat="1" ht="15.75" hidden="1">
      <c r="A7" s="20"/>
      <c r="B7" s="9"/>
      <c r="C7" s="5"/>
      <c r="D7" s="4"/>
      <c r="E7" s="6"/>
      <c r="F7" s="6"/>
      <c r="G7" s="18"/>
    </row>
    <row r="8" spans="1:7" ht="15" hidden="1">
      <c r="A8" s="9"/>
      <c r="B8" s="9"/>
      <c r="C8" s="5"/>
      <c r="D8" s="4"/>
      <c r="E8" s="6"/>
      <c r="F8" s="6"/>
      <c r="G8" s="19"/>
    </row>
    <row r="9" spans="1:7" ht="15" hidden="1">
      <c r="A9" s="9"/>
      <c r="B9" s="9"/>
      <c r="C9" s="5"/>
      <c r="D9" s="4"/>
      <c r="E9" s="6"/>
      <c r="F9" s="6"/>
      <c r="G9" s="19"/>
    </row>
    <row r="10" spans="1:7" ht="15" hidden="1">
      <c r="A10" s="9"/>
      <c r="B10" s="9"/>
      <c r="C10" s="5"/>
      <c r="D10" s="4"/>
      <c r="E10" s="6"/>
      <c r="F10" s="6"/>
      <c r="G10" s="19"/>
    </row>
    <row r="11" spans="1:7" s="8" customFormat="1" ht="15.75" hidden="1">
      <c r="A11" s="20"/>
      <c r="B11" s="9"/>
      <c r="C11" s="5"/>
      <c r="D11" s="4"/>
      <c r="E11" s="6"/>
      <c r="F11" s="6"/>
      <c r="G11" s="18"/>
    </row>
    <row r="12" spans="1:7" ht="20.25" customHeight="1" hidden="1">
      <c r="A12" s="9"/>
      <c r="B12" s="9"/>
      <c r="C12" s="5"/>
      <c r="D12" s="4"/>
      <c r="E12" s="6"/>
      <c r="F12" s="6"/>
      <c r="G12" s="19"/>
    </row>
    <row r="13" spans="1:7" s="8" customFormat="1" ht="26.25" customHeight="1">
      <c r="A13" s="361" t="s">
        <v>29</v>
      </c>
      <c r="B13" s="362"/>
      <c r="C13" s="362"/>
      <c r="D13" s="362"/>
      <c r="E13" s="13">
        <f>E4</f>
        <v>771432</v>
      </c>
      <c r="F13" s="13">
        <f>F4</f>
        <v>476334</v>
      </c>
      <c r="G13" s="18">
        <f>F13/E13%</f>
        <v>61.74672557010858</v>
      </c>
    </row>
    <row r="14" spans="1:7" ht="15">
      <c r="A14" s="23"/>
      <c r="B14" s="23"/>
      <c r="C14" s="24"/>
      <c r="D14" s="25"/>
      <c r="E14" s="26"/>
      <c r="F14" s="26"/>
      <c r="G14" s="27"/>
    </row>
  </sheetData>
  <sheetProtection/>
  <mergeCells count="3">
    <mergeCell ref="F1:G1"/>
    <mergeCell ref="A2:G2"/>
    <mergeCell ref="A13:D13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2:G8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7.125" style="0" customWidth="1"/>
    <col min="3" max="3" width="8.125" style="0" customWidth="1"/>
    <col min="4" max="4" width="27.125" style="0" customWidth="1"/>
    <col min="5" max="6" width="14.875" style="0" bestFit="1" customWidth="1"/>
    <col min="7" max="7" width="13.375" style="0" bestFit="1" customWidth="1"/>
  </cols>
  <sheetData>
    <row r="2" spans="1:7" ht="49.5" customHeight="1">
      <c r="A2" s="1"/>
      <c r="B2" s="1"/>
      <c r="C2" s="1"/>
      <c r="D2" s="1"/>
      <c r="E2" s="1"/>
      <c r="F2" s="359" t="s">
        <v>74</v>
      </c>
      <c r="G2" s="360"/>
    </row>
    <row r="3" spans="1:7" ht="111" customHeight="1">
      <c r="A3" s="368" t="s">
        <v>367</v>
      </c>
      <c r="B3" s="368"/>
      <c r="C3" s="368"/>
      <c r="D3" s="368"/>
      <c r="E3" s="368"/>
      <c r="F3" s="368"/>
      <c r="G3" s="368"/>
    </row>
    <row r="4" spans="1:7" s="147" customFormat="1" ht="28.5" customHeight="1">
      <c r="A4" s="15" t="s">
        <v>1</v>
      </c>
      <c r="B4" s="15" t="s">
        <v>2</v>
      </c>
      <c r="C4" s="15" t="s">
        <v>3</v>
      </c>
      <c r="D4" s="15" t="s">
        <v>4</v>
      </c>
      <c r="E4" s="15" t="s">
        <v>5</v>
      </c>
      <c r="F4" s="15" t="s">
        <v>6</v>
      </c>
      <c r="G4" s="15" t="s">
        <v>7</v>
      </c>
    </row>
    <row r="5" spans="1:7" ht="24.75" customHeight="1">
      <c r="A5" s="20" t="s">
        <v>96</v>
      </c>
      <c r="B5" s="20"/>
      <c r="C5" s="15"/>
      <c r="D5" s="12" t="s">
        <v>97</v>
      </c>
      <c r="E5" s="13">
        <f>E6+E7</f>
        <v>744177</v>
      </c>
      <c r="F5" s="13">
        <f>F6+F7</f>
        <v>327380</v>
      </c>
      <c r="G5" s="18">
        <f>F5/E5%</f>
        <v>43.9922222804521</v>
      </c>
    </row>
    <row r="6" spans="1:7" ht="39.75" customHeight="1">
      <c r="A6" s="20"/>
      <c r="B6" s="44" t="s">
        <v>98</v>
      </c>
      <c r="C6" s="176">
        <v>2900</v>
      </c>
      <c r="D6" s="177" t="s">
        <v>328</v>
      </c>
      <c r="E6" s="6">
        <v>352833</v>
      </c>
      <c r="F6" s="6">
        <v>146525</v>
      </c>
      <c r="G6" s="18"/>
    </row>
    <row r="7" spans="1:7" ht="27.75" customHeight="1">
      <c r="A7" s="5"/>
      <c r="B7" s="9" t="s">
        <v>108</v>
      </c>
      <c r="C7" s="5">
        <v>2900</v>
      </c>
      <c r="D7" s="4" t="s">
        <v>38</v>
      </c>
      <c r="E7" s="6">
        <v>391344</v>
      </c>
      <c r="F7" s="6">
        <v>180855</v>
      </c>
      <c r="G7" s="18"/>
    </row>
    <row r="8" spans="1:7" ht="26.25" customHeight="1">
      <c r="A8" s="361" t="s">
        <v>29</v>
      </c>
      <c r="B8" s="362"/>
      <c r="C8" s="362"/>
      <c r="D8" s="362"/>
      <c r="E8" s="13">
        <f>E5</f>
        <v>744177</v>
      </c>
      <c r="F8" s="13">
        <f>F5</f>
        <v>327380</v>
      </c>
      <c r="G8" s="18">
        <f>F8/E8%</f>
        <v>43.9922222804521</v>
      </c>
    </row>
  </sheetData>
  <sheetProtection/>
  <mergeCells count="3">
    <mergeCell ref="F2:G2"/>
    <mergeCell ref="A3:G3"/>
    <mergeCell ref="A8:D8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K7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7.375" style="1" customWidth="1"/>
    <col min="4" max="4" width="24.625" style="1" customWidth="1"/>
    <col min="5" max="5" width="17.875" style="1" customWidth="1"/>
    <col min="6" max="6" width="17.75390625" style="1" customWidth="1"/>
    <col min="7" max="7" width="12.25390625" style="17" customWidth="1"/>
    <col min="8" max="16384" width="9.125" style="1" customWidth="1"/>
  </cols>
  <sheetData>
    <row r="1" spans="6:7" ht="39" customHeight="1">
      <c r="F1" s="193" t="s">
        <v>238</v>
      </c>
      <c r="G1" s="193"/>
    </row>
    <row r="2" spans="1:7" ht="141.75" customHeight="1">
      <c r="A2" s="369" t="s">
        <v>368</v>
      </c>
      <c r="B2" s="369"/>
      <c r="C2" s="369"/>
      <c r="D2" s="369"/>
      <c r="E2" s="369"/>
      <c r="F2" s="369"/>
      <c r="G2" s="369"/>
    </row>
    <row r="3" spans="1:11" s="64" customFormat="1" ht="42" customHeight="1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K3" s="64" t="s">
        <v>277</v>
      </c>
    </row>
    <row r="4" spans="1:7" s="64" customFormat="1" ht="15.75">
      <c r="A4" s="20" t="s">
        <v>30</v>
      </c>
      <c r="B4" s="20"/>
      <c r="C4" s="15"/>
      <c r="D4" s="14" t="s">
        <v>64</v>
      </c>
      <c r="E4" s="13">
        <f>E5</f>
        <v>51000</v>
      </c>
      <c r="F4" s="13">
        <f>F5</f>
        <v>21362</v>
      </c>
      <c r="G4" s="18">
        <f>F4/E4%</f>
        <v>41.88627450980392</v>
      </c>
    </row>
    <row r="5" spans="1:7" ht="28.5" customHeight="1">
      <c r="A5" s="5"/>
      <c r="B5" s="9" t="s">
        <v>105</v>
      </c>
      <c r="C5" s="5">
        <v>2460</v>
      </c>
      <c r="D5" s="4" t="s">
        <v>106</v>
      </c>
      <c r="E5" s="6">
        <v>51000</v>
      </c>
      <c r="F5" s="6">
        <v>21362</v>
      </c>
      <c r="G5" s="18"/>
    </row>
    <row r="6" spans="1:7" s="8" customFormat="1" ht="26.25" customHeight="1">
      <c r="A6" s="370" t="s">
        <v>29</v>
      </c>
      <c r="B6" s="371"/>
      <c r="C6" s="371"/>
      <c r="D6" s="372"/>
      <c r="E6" s="13">
        <f>E4</f>
        <v>51000</v>
      </c>
      <c r="F6" s="13">
        <f>F4</f>
        <v>21362</v>
      </c>
      <c r="G6" s="18">
        <f>F6/E6%</f>
        <v>41.88627450980392</v>
      </c>
    </row>
    <row r="7" spans="1:7" ht="15">
      <c r="A7" s="23"/>
      <c r="B7" s="23"/>
      <c r="C7" s="24"/>
      <c r="D7" s="25"/>
      <c r="E7" s="26"/>
      <c r="F7" s="26"/>
      <c r="G7" s="27"/>
    </row>
  </sheetData>
  <sheetProtection/>
  <mergeCells count="2">
    <mergeCell ref="A2:G2"/>
    <mergeCell ref="A6:D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H70"/>
  <sheetViews>
    <sheetView zoomScalePageLayoutView="0" workbookViewId="0" topLeftCell="A61">
      <selection activeCell="J68" sqref="J68"/>
    </sheetView>
  </sheetViews>
  <sheetFormatPr defaultColWidth="9.00390625" defaultRowHeight="12.75"/>
  <cols>
    <col min="1" max="1" width="5.875" style="1" bestFit="1" customWidth="1"/>
    <col min="2" max="2" width="9.00390625" style="1" bestFit="1" customWidth="1"/>
    <col min="3" max="3" width="13.75390625" style="125" bestFit="1" customWidth="1"/>
    <col min="4" max="4" width="31.125" style="1" bestFit="1" customWidth="1"/>
    <col min="5" max="6" width="20.75390625" style="1" bestFit="1" customWidth="1"/>
    <col min="7" max="7" width="12.375" style="17" bestFit="1" customWidth="1"/>
    <col min="8" max="16384" width="9.125" style="1" customWidth="1"/>
  </cols>
  <sheetData>
    <row r="1" spans="6:7" ht="39" customHeight="1">
      <c r="F1" s="359" t="s">
        <v>215</v>
      </c>
      <c r="G1" s="360"/>
    </row>
    <row r="2" spans="1:7" ht="81" customHeight="1" thickBot="1">
      <c r="A2" s="358" t="s">
        <v>380</v>
      </c>
      <c r="B2" s="358"/>
      <c r="C2" s="358"/>
      <c r="D2" s="358"/>
      <c r="E2" s="358"/>
      <c r="F2" s="358"/>
      <c r="G2" s="358"/>
    </row>
    <row r="3" spans="1:7" s="64" customFormat="1" ht="28.5" customHeight="1">
      <c r="A3" s="195" t="s">
        <v>1</v>
      </c>
      <c r="B3" s="196" t="s">
        <v>2</v>
      </c>
      <c r="C3" s="197" t="s">
        <v>3</v>
      </c>
      <c r="D3" s="198" t="s">
        <v>4</v>
      </c>
      <c r="E3" s="198" t="s">
        <v>5</v>
      </c>
      <c r="F3" s="198" t="s">
        <v>6</v>
      </c>
      <c r="G3" s="199" t="s">
        <v>7</v>
      </c>
    </row>
    <row r="4" spans="1:7" ht="47.25">
      <c r="A4" s="200">
        <v>600</v>
      </c>
      <c r="B4" s="200">
        <v>60014</v>
      </c>
      <c r="C4" s="194"/>
      <c r="D4" s="61" t="s">
        <v>54</v>
      </c>
      <c r="E4" s="201">
        <f>E5</f>
        <v>0</v>
      </c>
      <c r="F4" s="303">
        <f>F5</f>
        <v>15591</v>
      </c>
      <c r="G4" s="219" t="s">
        <v>270</v>
      </c>
    </row>
    <row r="5" spans="1:7" ht="15.75">
      <c r="A5" s="58"/>
      <c r="B5" s="58"/>
      <c r="C5" s="171" t="s">
        <v>268</v>
      </c>
      <c r="D5" s="4" t="s">
        <v>278</v>
      </c>
      <c r="E5" s="6"/>
      <c r="F5" s="179">
        <v>15591</v>
      </c>
      <c r="G5" s="219" t="s">
        <v>270</v>
      </c>
    </row>
    <row r="6" spans="1:7" ht="63">
      <c r="A6" s="203" t="s">
        <v>10</v>
      </c>
      <c r="B6" s="203" t="s">
        <v>11</v>
      </c>
      <c r="C6" s="205"/>
      <c r="D6" s="206" t="s">
        <v>104</v>
      </c>
      <c r="E6" s="207">
        <f>E7+E8+E9</f>
        <v>9572467</v>
      </c>
      <c r="F6" s="207">
        <f>F7+F8+F9</f>
        <v>1051998</v>
      </c>
      <c r="G6" s="202">
        <f>F6/E6%</f>
        <v>10.989831565885785</v>
      </c>
    </row>
    <row r="7" spans="1:7" ht="25.5">
      <c r="A7" s="377"/>
      <c r="B7" s="377"/>
      <c r="C7" s="209" t="s">
        <v>370</v>
      </c>
      <c r="D7" s="218" t="s">
        <v>278</v>
      </c>
      <c r="E7" s="179"/>
      <c r="F7" s="179">
        <v>43041</v>
      </c>
      <c r="G7" s="219" t="s">
        <v>270</v>
      </c>
    </row>
    <row r="8" spans="1:7" ht="63.75">
      <c r="A8" s="379"/>
      <c r="B8" s="381"/>
      <c r="C8" s="209">
        <v>2360</v>
      </c>
      <c r="D8" s="218" t="s">
        <v>292</v>
      </c>
      <c r="E8" s="179">
        <v>918000</v>
      </c>
      <c r="F8" s="179">
        <v>998201</v>
      </c>
      <c r="G8" s="219">
        <f>F8/E8%</f>
        <v>108.73649237472767</v>
      </c>
    </row>
    <row r="9" spans="1:7" ht="54" customHeight="1">
      <c r="A9" s="380"/>
      <c r="B9" s="378"/>
      <c r="C9" s="204" t="s">
        <v>164</v>
      </c>
      <c r="D9" s="29" t="s">
        <v>188</v>
      </c>
      <c r="E9" s="179">
        <v>8654467</v>
      </c>
      <c r="F9" s="179">
        <v>10756</v>
      </c>
      <c r="G9" s="219">
        <f>F9/E9%</f>
        <v>0.12428263924283263</v>
      </c>
    </row>
    <row r="10" spans="1:7" s="8" customFormat="1" ht="47.25">
      <c r="A10" s="165" t="s">
        <v>14</v>
      </c>
      <c r="B10" s="165" t="s">
        <v>119</v>
      </c>
      <c r="C10" s="204"/>
      <c r="D10" s="206" t="s">
        <v>371</v>
      </c>
      <c r="E10" s="210">
        <f>E11+E12</f>
        <v>2300000</v>
      </c>
      <c r="F10" s="210">
        <f>F11+F12</f>
        <v>1243360</v>
      </c>
      <c r="G10" s="202">
        <f>F10/E10%</f>
        <v>54.05913043478261</v>
      </c>
    </row>
    <row r="11" spans="1:7" s="8" customFormat="1" ht="30" customHeight="1">
      <c r="A11" s="377"/>
      <c r="B11" s="377"/>
      <c r="C11" s="204" t="s">
        <v>265</v>
      </c>
      <c r="D11" s="220" t="s">
        <v>293</v>
      </c>
      <c r="E11" s="221">
        <v>2300000</v>
      </c>
      <c r="F11" s="221">
        <v>1240842</v>
      </c>
      <c r="G11" s="219">
        <f>F11/E11%</f>
        <v>53.949652173913044</v>
      </c>
    </row>
    <row r="12" spans="1:7" s="8" customFormat="1" ht="24" customHeight="1">
      <c r="A12" s="378"/>
      <c r="B12" s="378"/>
      <c r="C12" s="209" t="s">
        <v>372</v>
      </c>
      <c r="D12" s="28" t="s">
        <v>278</v>
      </c>
      <c r="E12" s="179"/>
      <c r="F12" s="179">
        <v>2518</v>
      </c>
      <c r="G12" s="219" t="s">
        <v>270</v>
      </c>
    </row>
    <row r="13" spans="1:7" s="8" customFormat="1" ht="31.5">
      <c r="A13" s="165" t="s">
        <v>14</v>
      </c>
      <c r="B13" s="165" t="s">
        <v>16</v>
      </c>
      <c r="C13" s="209"/>
      <c r="D13" s="206" t="s">
        <v>373</v>
      </c>
      <c r="E13" s="179">
        <f>E14</f>
        <v>0</v>
      </c>
      <c r="F13" s="210">
        <f>F14</f>
        <v>176</v>
      </c>
      <c r="G13" s="202" t="s">
        <v>270</v>
      </c>
    </row>
    <row r="14" spans="1:7" s="8" customFormat="1" ht="63.75">
      <c r="A14" s="165"/>
      <c r="B14" s="165"/>
      <c r="C14" s="209">
        <v>2360</v>
      </c>
      <c r="D14" s="218" t="s">
        <v>292</v>
      </c>
      <c r="E14" s="179"/>
      <c r="F14" s="179">
        <v>176</v>
      </c>
      <c r="G14" s="219" t="s">
        <v>270</v>
      </c>
    </row>
    <row r="15" spans="1:7" s="8" customFormat="1" ht="31.5">
      <c r="A15" s="165" t="s">
        <v>18</v>
      </c>
      <c r="B15" s="165" t="s">
        <v>55</v>
      </c>
      <c r="C15" s="211"/>
      <c r="D15" s="61" t="s">
        <v>279</v>
      </c>
      <c r="E15" s="210">
        <f>E16+E17</f>
        <v>0</v>
      </c>
      <c r="F15" s="210">
        <f>F16+F17</f>
        <v>257361</v>
      </c>
      <c r="G15" s="202" t="s">
        <v>270</v>
      </c>
    </row>
    <row r="16" spans="1:7" s="8" customFormat="1" ht="25.5">
      <c r="A16" s="317"/>
      <c r="B16" s="317"/>
      <c r="C16" s="278" t="s">
        <v>339</v>
      </c>
      <c r="D16" s="29" t="s">
        <v>340</v>
      </c>
      <c r="E16" s="6"/>
      <c r="F16" s="6">
        <v>57410</v>
      </c>
      <c r="G16" s="219" t="s">
        <v>270</v>
      </c>
    </row>
    <row r="17" spans="1:7" s="8" customFormat="1" ht="25.5">
      <c r="A17" s="241"/>
      <c r="B17" s="208"/>
      <c r="C17" s="171" t="s">
        <v>374</v>
      </c>
      <c r="D17" s="48" t="s">
        <v>133</v>
      </c>
      <c r="E17" s="6"/>
      <c r="F17" s="6">
        <v>199951</v>
      </c>
      <c r="G17" s="219" t="s">
        <v>270</v>
      </c>
    </row>
    <row r="18" spans="1:7" s="8" customFormat="1" ht="31.5">
      <c r="A18" s="241">
        <v>750</v>
      </c>
      <c r="B18" s="208" t="s">
        <v>75</v>
      </c>
      <c r="C18" s="171"/>
      <c r="D18" s="61" t="s">
        <v>375</v>
      </c>
      <c r="E18" s="60">
        <f>E19</f>
        <v>0</v>
      </c>
      <c r="F18" s="60">
        <f>F19</f>
        <v>307</v>
      </c>
      <c r="G18" s="202" t="s">
        <v>270</v>
      </c>
    </row>
    <row r="19" spans="1:7" s="8" customFormat="1" ht="21.75" customHeight="1">
      <c r="A19" s="241"/>
      <c r="B19" s="208"/>
      <c r="C19" s="171" t="s">
        <v>134</v>
      </c>
      <c r="D19" s="48" t="s">
        <v>133</v>
      </c>
      <c r="E19" s="6"/>
      <c r="F19" s="6">
        <v>307</v>
      </c>
      <c r="G19" s="219"/>
    </row>
    <row r="20" spans="1:7" s="8" customFormat="1" ht="31.5">
      <c r="A20" s="59">
        <v>750</v>
      </c>
      <c r="B20" s="58" t="s">
        <v>77</v>
      </c>
      <c r="C20" s="212"/>
      <c r="D20" s="61" t="s">
        <v>280</v>
      </c>
      <c r="E20" s="60">
        <f>E21</f>
        <v>0</v>
      </c>
      <c r="F20" s="60">
        <f>F21</f>
        <v>1991</v>
      </c>
      <c r="G20" s="219" t="s">
        <v>270</v>
      </c>
    </row>
    <row r="21" spans="1:7" ht="24.75" customHeight="1">
      <c r="A21" s="59"/>
      <c r="B21" s="58"/>
      <c r="C21" s="171" t="s">
        <v>134</v>
      </c>
      <c r="D21" s="4" t="s">
        <v>278</v>
      </c>
      <c r="E21" s="6"/>
      <c r="F21" s="6">
        <v>1991</v>
      </c>
      <c r="G21" s="219" t="s">
        <v>270</v>
      </c>
    </row>
    <row r="22" spans="1:7" ht="138.75">
      <c r="A22" s="318">
        <v>756</v>
      </c>
      <c r="B22" s="319" t="s">
        <v>56</v>
      </c>
      <c r="C22" s="212"/>
      <c r="D22" s="213" t="s">
        <v>295</v>
      </c>
      <c r="E22" s="60">
        <f>E23+E24+E25+E26+E27</f>
        <v>5080000</v>
      </c>
      <c r="F22" s="60">
        <f>F23+F24+F25+F26+F27</f>
        <v>3467478</v>
      </c>
      <c r="G22" s="202">
        <f>F22/E22%</f>
        <v>68.25744094488189</v>
      </c>
    </row>
    <row r="23" spans="1:7" s="8" customFormat="1" ht="25.5">
      <c r="A23" s="318"/>
      <c r="B23" s="319"/>
      <c r="C23" s="171" t="s">
        <v>294</v>
      </c>
      <c r="D23" s="29" t="s">
        <v>278</v>
      </c>
      <c r="E23" s="6"/>
      <c r="F23" s="6">
        <v>5996</v>
      </c>
      <c r="G23" s="219" t="s">
        <v>270</v>
      </c>
    </row>
    <row r="24" spans="1:7" ht="23.25" customHeight="1">
      <c r="A24" s="318"/>
      <c r="B24" s="319"/>
      <c r="C24" s="171" t="s">
        <v>127</v>
      </c>
      <c r="D24" s="29" t="s">
        <v>128</v>
      </c>
      <c r="E24" s="6">
        <v>3400000</v>
      </c>
      <c r="F24" s="6">
        <v>1899079</v>
      </c>
      <c r="G24" s="219">
        <f aca="true" t="shared" si="0" ref="G24:G30">F24/E24%</f>
        <v>55.855264705882355</v>
      </c>
    </row>
    <row r="25" spans="1:7" ht="51">
      <c r="A25" s="318"/>
      <c r="B25" s="319"/>
      <c r="C25" s="171" t="s">
        <v>168</v>
      </c>
      <c r="D25" s="29" t="s">
        <v>169</v>
      </c>
      <c r="E25" s="6">
        <v>1150000</v>
      </c>
      <c r="F25" s="6">
        <v>1264821</v>
      </c>
      <c r="G25" s="219">
        <f t="shared" si="0"/>
        <v>109.9844347826087</v>
      </c>
    </row>
    <row r="26" spans="1:7" ht="25.5">
      <c r="A26" s="318"/>
      <c r="B26" s="319"/>
      <c r="C26" s="171" t="s">
        <v>347</v>
      </c>
      <c r="D26" s="29" t="s">
        <v>348</v>
      </c>
      <c r="E26" s="6">
        <v>400000</v>
      </c>
      <c r="F26" s="6">
        <v>213554</v>
      </c>
      <c r="G26" s="219">
        <f t="shared" si="0"/>
        <v>53.3885</v>
      </c>
    </row>
    <row r="27" spans="1:7" ht="15.75">
      <c r="A27" s="58"/>
      <c r="B27" s="58"/>
      <c r="C27" s="171" t="s">
        <v>265</v>
      </c>
      <c r="D27" s="29" t="s">
        <v>293</v>
      </c>
      <c r="E27" s="6">
        <v>130000</v>
      </c>
      <c r="F27" s="6">
        <v>84028</v>
      </c>
      <c r="G27" s="219">
        <f t="shared" si="0"/>
        <v>64.63692307692308</v>
      </c>
    </row>
    <row r="28" spans="1:7" ht="89.25">
      <c r="A28" s="58" t="s">
        <v>46</v>
      </c>
      <c r="B28" s="58" t="s">
        <v>69</v>
      </c>
      <c r="C28" s="212"/>
      <c r="D28" s="191" t="s">
        <v>281</v>
      </c>
      <c r="E28" s="60">
        <f>E29+E30</f>
        <v>45179976</v>
      </c>
      <c r="F28" s="60">
        <f>F29+F30</f>
        <v>21462078</v>
      </c>
      <c r="G28" s="67">
        <f t="shared" si="0"/>
        <v>47.5035179301556</v>
      </c>
    </row>
    <row r="29" spans="1:7" ht="23.25" customHeight="1">
      <c r="A29" s="376"/>
      <c r="B29" s="376"/>
      <c r="C29" s="171" t="s">
        <v>129</v>
      </c>
      <c r="D29" s="174" t="s">
        <v>282</v>
      </c>
      <c r="E29" s="6">
        <v>43279976</v>
      </c>
      <c r="F29" s="6">
        <v>19961115</v>
      </c>
      <c r="G29" s="46">
        <f t="shared" si="0"/>
        <v>46.12090126852196</v>
      </c>
    </row>
    <row r="30" spans="1:7" ht="24.75" customHeight="1">
      <c r="A30" s="376"/>
      <c r="B30" s="376"/>
      <c r="C30" s="171" t="s">
        <v>130</v>
      </c>
      <c r="D30" s="174" t="s">
        <v>283</v>
      </c>
      <c r="E30" s="6">
        <v>1900000</v>
      </c>
      <c r="F30" s="6">
        <v>1500963</v>
      </c>
      <c r="G30" s="46">
        <f t="shared" si="0"/>
        <v>78.99805263157894</v>
      </c>
    </row>
    <row r="31" spans="1:7" ht="25.5">
      <c r="A31" s="58" t="s">
        <v>33</v>
      </c>
      <c r="B31" s="58" t="s">
        <v>78</v>
      </c>
      <c r="C31" s="171"/>
      <c r="D31" s="214" t="s">
        <v>284</v>
      </c>
      <c r="E31" s="60">
        <f>E32</f>
        <v>0</v>
      </c>
      <c r="F31" s="60">
        <f>F32</f>
        <v>837</v>
      </c>
      <c r="G31" s="46" t="s">
        <v>270</v>
      </c>
    </row>
    <row r="32" spans="1:7" s="8" customFormat="1" ht="26.25" customHeight="1">
      <c r="A32" s="58"/>
      <c r="B32" s="58"/>
      <c r="C32" s="171" t="s">
        <v>114</v>
      </c>
      <c r="D32" s="43" t="s">
        <v>278</v>
      </c>
      <c r="E32" s="6"/>
      <c r="F32" s="6">
        <v>837</v>
      </c>
      <c r="G32" s="46" t="s">
        <v>270</v>
      </c>
    </row>
    <row r="33" spans="1:7" ht="31.5">
      <c r="A33" s="165" t="s">
        <v>33</v>
      </c>
      <c r="B33" s="58" t="s">
        <v>57</v>
      </c>
      <c r="C33" s="215"/>
      <c r="D33" s="61" t="s">
        <v>118</v>
      </c>
      <c r="E33" s="60">
        <f>E34</f>
        <v>0</v>
      </c>
      <c r="F33" s="60">
        <f>F34</f>
        <v>3813</v>
      </c>
      <c r="G33" s="46" t="s">
        <v>270</v>
      </c>
    </row>
    <row r="34" spans="1:7" ht="15.75">
      <c r="A34" s="58"/>
      <c r="B34" s="58"/>
      <c r="C34" s="171" t="s">
        <v>185</v>
      </c>
      <c r="D34" s="4" t="s">
        <v>278</v>
      </c>
      <c r="E34" s="6"/>
      <c r="F34" s="6">
        <v>3813</v>
      </c>
      <c r="G34" s="19" t="s">
        <v>270</v>
      </c>
    </row>
    <row r="35" spans="1:7" ht="31.5">
      <c r="A35" s="58" t="s">
        <v>33</v>
      </c>
      <c r="B35" s="58" t="s">
        <v>58</v>
      </c>
      <c r="C35" s="171"/>
      <c r="D35" s="61" t="s">
        <v>59</v>
      </c>
      <c r="E35" s="60">
        <f>E37</f>
        <v>0</v>
      </c>
      <c r="F35" s="60">
        <f>F36+F37</f>
        <v>698353</v>
      </c>
      <c r="G35" s="19" t="s">
        <v>270</v>
      </c>
    </row>
    <row r="36" spans="1:7" ht="30">
      <c r="A36" s="58"/>
      <c r="B36" s="58"/>
      <c r="C36" s="171" t="s">
        <v>339</v>
      </c>
      <c r="D36" s="174" t="s">
        <v>340</v>
      </c>
      <c r="E36" s="45"/>
      <c r="F36" s="45">
        <v>7500</v>
      </c>
      <c r="G36" s="19"/>
    </row>
    <row r="37" spans="1:7" ht="25.5">
      <c r="A37" s="58"/>
      <c r="B37" s="58"/>
      <c r="C37" s="171" t="s">
        <v>329</v>
      </c>
      <c r="D37" s="4" t="s">
        <v>278</v>
      </c>
      <c r="E37" s="6"/>
      <c r="F37" s="6">
        <v>690853</v>
      </c>
      <c r="G37" s="46" t="s">
        <v>270</v>
      </c>
    </row>
    <row r="38" spans="1:7" ht="47.25">
      <c r="A38" s="208" t="s">
        <v>96</v>
      </c>
      <c r="B38" s="208" t="s">
        <v>98</v>
      </c>
      <c r="C38" s="171"/>
      <c r="D38" s="61" t="s">
        <v>285</v>
      </c>
      <c r="E38" s="60">
        <f>E39</f>
        <v>0</v>
      </c>
      <c r="F38" s="60">
        <f>F39</f>
        <v>2879</v>
      </c>
      <c r="G38" s="149" t="s">
        <v>270</v>
      </c>
    </row>
    <row r="39" spans="1:7" ht="15" customHeight="1">
      <c r="A39" s="208"/>
      <c r="B39" s="208"/>
      <c r="C39" s="171" t="s">
        <v>296</v>
      </c>
      <c r="D39" s="4" t="s">
        <v>278</v>
      </c>
      <c r="E39" s="6"/>
      <c r="F39" s="6">
        <v>2879</v>
      </c>
      <c r="G39" s="46" t="s">
        <v>270</v>
      </c>
    </row>
    <row r="40" spans="1:7" ht="31.5">
      <c r="A40" s="58" t="s">
        <v>96</v>
      </c>
      <c r="B40" s="58" t="s">
        <v>108</v>
      </c>
      <c r="C40" s="171"/>
      <c r="D40" s="61" t="s">
        <v>330</v>
      </c>
      <c r="E40" s="216">
        <f>E41+J50</f>
        <v>0</v>
      </c>
      <c r="F40" s="60">
        <f>F41+K50</f>
        <v>20146</v>
      </c>
      <c r="G40" s="45" t="s">
        <v>297</v>
      </c>
    </row>
    <row r="41" spans="1:7" ht="25.5">
      <c r="A41" s="58"/>
      <c r="B41" s="58"/>
      <c r="C41" s="171" t="s">
        <v>376</v>
      </c>
      <c r="D41" s="4" t="s">
        <v>278</v>
      </c>
      <c r="E41" s="39"/>
      <c r="F41" s="45">
        <v>20146</v>
      </c>
      <c r="G41" s="46"/>
    </row>
    <row r="42" spans="1:7" ht="47.25">
      <c r="A42" s="58" t="s">
        <v>96</v>
      </c>
      <c r="B42" s="58" t="s">
        <v>101</v>
      </c>
      <c r="C42" s="171"/>
      <c r="D42" s="61" t="s">
        <v>116</v>
      </c>
      <c r="E42" s="60">
        <f>E43</f>
        <v>0</v>
      </c>
      <c r="F42" s="60">
        <f>F43</f>
        <v>3130</v>
      </c>
      <c r="G42" s="46" t="s">
        <v>270</v>
      </c>
    </row>
    <row r="43" spans="1:7" ht="15.75">
      <c r="A43" s="58"/>
      <c r="B43" s="58"/>
      <c r="C43" s="171" t="s">
        <v>332</v>
      </c>
      <c r="D43" s="4" t="s">
        <v>278</v>
      </c>
      <c r="E43" s="6"/>
      <c r="F43" s="6">
        <v>3130</v>
      </c>
      <c r="G43" s="46" t="s">
        <v>270</v>
      </c>
    </row>
    <row r="44" spans="1:8" ht="51">
      <c r="A44" s="58" t="s">
        <v>96</v>
      </c>
      <c r="B44" s="58" t="s">
        <v>122</v>
      </c>
      <c r="C44" s="171"/>
      <c r="D44" s="320" t="s">
        <v>377</v>
      </c>
      <c r="E44" s="60">
        <f>E45</f>
        <v>0</v>
      </c>
      <c r="F44" s="60">
        <f>F45</f>
        <v>450</v>
      </c>
      <c r="G44" s="46" t="s">
        <v>270</v>
      </c>
      <c r="H44" s="1" t="s">
        <v>277</v>
      </c>
    </row>
    <row r="45" spans="1:7" ht="15.75">
      <c r="A45" s="58"/>
      <c r="B45" s="58"/>
      <c r="C45" s="171" t="s">
        <v>134</v>
      </c>
      <c r="D45" s="174" t="s">
        <v>278</v>
      </c>
      <c r="E45" s="45"/>
      <c r="F45" s="45">
        <v>450</v>
      </c>
      <c r="G45" s="46" t="s">
        <v>270</v>
      </c>
    </row>
    <row r="46" spans="1:7" ht="47.25">
      <c r="A46" s="58" t="s">
        <v>25</v>
      </c>
      <c r="B46" s="58" t="s">
        <v>324</v>
      </c>
      <c r="C46" s="171"/>
      <c r="D46" s="61" t="s">
        <v>325</v>
      </c>
      <c r="E46" s="60">
        <f>E47</f>
        <v>0</v>
      </c>
      <c r="F46" s="60">
        <f>F47</f>
        <v>271</v>
      </c>
      <c r="G46" s="46" t="s">
        <v>270</v>
      </c>
    </row>
    <row r="47" spans="1:7" ht="15.75">
      <c r="A47" s="58"/>
      <c r="B47" s="58"/>
      <c r="C47" s="171" t="s">
        <v>134</v>
      </c>
      <c r="D47" s="174" t="s">
        <v>278</v>
      </c>
      <c r="E47" s="45"/>
      <c r="F47" s="45">
        <v>271</v>
      </c>
      <c r="G47" s="46" t="s">
        <v>270</v>
      </c>
    </row>
    <row r="48" spans="1:7" ht="63">
      <c r="A48" s="58" t="s">
        <v>39</v>
      </c>
      <c r="B48" s="58" t="s">
        <v>60</v>
      </c>
      <c r="C48" s="171"/>
      <c r="D48" s="61" t="s">
        <v>61</v>
      </c>
      <c r="E48" s="60">
        <f>E49+E50</f>
        <v>0</v>
      </c>
      <c r="F48" s="60">
        <f>F49+F50</f>
        <v>61210</v>
      </c>
      <c r="G48" s="46" t="s">
        <v>270</v>
      </c>
    </row>
    <row r="49" spans="1:7" ht="25.5">
      <c r="A49" s="58"/>
      <c r="B49" s="58"/>
      <c r="C49" s="278" t="s">
        <v>339</v>
      </c>
      <c r="D49" s="29" t="s">
        <v>340</v>
      </c>
      <c r="E49" s="6"/>
      <c r="F49" s="6">
        <v>330</v>
      </c>
      <c r="G49" s="46"/>
    </row>
    <row r="50" spans="1:7" ht="25.5">
      <c r="A50" s="58"/>
      <c r="B50" s="58"/>
      <c r="C50" s="171" t="s">
        <v>378</v>
      </c>
      <c r="D50" s="29" t="s">
        <v>133</v>
      </c>
      <c r="E50" s="6"/>
      <c r="F50" s="6">
        <v>60880</v>
      </c>
      <c r="G50" s="46" t="s">
        <v>270</v>
      </c>
    </row>
    <row r="51" spans="1:7" ht="75">
      <c r="A51" s="58" t="s">
        <v>39</v>
      </c>
      <c r="B51" s="58" t="s">
        <v>62</v>
      </c>
      <c r="C51" s="171"/>
      <c r="D51" s="4" t="s">
        <v>167</v>
      </c>
      <c r="E51" s="39">
        <f>E52</f>
        <v>0</v>
      </c>
      <c r="F51" s="216">
        <f>F52</f>
        <v>1431</v>
      </c>
      <c r="G51" s="46" t="s">
        <v>270</v>
      </c>
    </row>
    <row r="52" spans="1:7" ht="15.75">
      <c r="A52" s="58"/>
      <c r="B52" s="58"/>
      <c r="C52" s="171" t="s">
        <v>358</v>
      </c>
      <c r="D52" s="29" t="s">
        <v>133</v>
      </c>
      <c r="E52" s="6"/>
      <c r="F52" s="6">
        <v>1431</v>
      </c>
      <c r="G52" s="46" t="s">
        <v>270</v>
      </c>
    </row>
    <row r="53" spans="1:7" ht="47.25">
      <c r="A53" s="58" t="s">
        <v>39</v>
      </c>
      <c r="B53" s="58" t="s">
        <v>83</v>
      </c>
      <c r="C53" s="171"/>
      <c r="D53" s="178" t="s">
        <v>286</v>
      </c>
      <c r="E53" s="13">
        <f>E54</f>
        <v>0</v>
      </c>
      <c r="F53" s="13">
        <f>F54</f>
        <v>10767</v>
      </c>
      <c r="G53" s="46" t="s">
        <v>270</v>
      </c>
    </row>
    <row r="54" spans="1:7" ht="25.5">
      <c r="A54" s="58"/>
      <c r="B54" s="58"/>
      <c r="C54" s="171" t="s">
        <v>359</v>
      </c>
      <c r="D54" s="29" t="s">
        <v>133</v>
      </c>
      <c r="E54" s="6"/>
      <c r="F54" s="6">
        <v>10767</v>
      </c>
      <c r="G54" s="19" t="s">
        <v>270</v>
      </c>
    </row>
    <row r="55" spans="1:7" ht="63">
      <c r="A55" s="58" t="s">
        <v>39</v>
      </c>
      <c r="B55" s="58" t="s">
        <v>102</v>
      </c>
      <c r="C55" s="171"/>
      <c r="D55" s="178" t="s">
        <v>103</v>
      </c>
      <c r="E55" s="60">
        <f>E56</f>
        <v>0</v>
      </c>
      <c r="F55" s="60">
        <f>F56</f>
        <v>28207</v>
      </c>
      <c r="G55" s="46" t="s">
        <v>270</v>
      </c>
    </row>
    <row r="56" spans="1:7" ht="15.75">
      <c r="A56" s="58"/>
      <c r="B56" s="58"/>
      <c r="C56" s="171" t="s">
        <v>269</v>
      </c>
      <c r="D56" s="29" t="s">
        <v>133</v>
      </c>
      <c r="E56" s="6"/>
      <c r="F56" s="6">
        <v>28207</v>
      </c>
      <c r="G56" s="19" t="s">
        <v>270</v>
      </c>
    </row>
    <row r="57" spans="1:7" ht="94.5">
      <c r="A57" s="58" t="s">
        <v>196</v>
      </c>
      <c r="B57" s="58" t="s">
        <v>197</v>
      </c>
      <c r="C57" s="171"/>
      <c r="D57" s="178" t="s">
        <v>287</v>
      </c>
      <c r="E57" s="60">
        <f>E58+E59+E60</f>
        <v>450000</v>
      </c>
      <c r="F57" s="60">
        <f>F58+F59+F60</f>
        <v>426404</v>
      </c>
      <c r="G57" s="67">
        <f>F57/E57%</f>
        <v>94.75644444444444</v>
      </c>
    </row>
    <row r="58" spans="1:7" ht="51">
      <c r="A58" s="208"/>
      <c r="B58" s="58"/>
      <c r="C58" s="171" t="s">
        <v>271</v>
      </c>
      <c r="D58" s="47" t="s">
        <v>288</v>
      </c>
      <c r="E58" s="6">
        <v>1000</v>
      </c>
      <c r="F58" s="6">
        <v>163</v>
      </c>
      <c r="G58" s="46">
        <f>F58/E58%</f>
        <v>16.3</v>
      </c>
    </row>
    <row r="59" spans="1:7" ht="25.5">
      <c r="A59" s="208"/>
      <c r="B59" s="58"/>
      <c r="C59" s="171" t="s">
        <v>265</v>
      </c>
      <c r="D59" s="29" t="s">
        <v>289</v>
      </c>
      <c r="E59" s="6">
        <v>449000</v>
      </c>
      <c r="F59" s="6">
        <v>422486</v>
      </c>
      <c r="G59" s="46">
        <f>F59/E59%</f>
        <v>94.09487750556792</v>
      </c>
    </row>
    <row r="60" spans="1:7" ht="15.75">
      <c r="A60" s="58"/>
      <c r="B60" s="58"/>
      <c r="C60" s="171" t="s">
        <v>114</v>
      </c>
      <c r="D60" s="29" t="s">
        <v>278</v>
      </c>
      <c r="E60" s="6"/>
      <c r="F60" s="6">
        <v>3755</v>
      </c>
      <c r="G60" s="19" t="s">
        <v>270</v>
      </c>
    </row>
    <row r="61" spans="1:7" ht="47.25">
      <c r="A61" s="58" t="s">
        <v>196</v>
      </c>
      <c r="B61" s="58" t="s">
        <v>213</v>
      </c>
      <c r="C61" s="212"/>
      <c r="D61" s="178" t="s">
        <v>331</v>
      </c>
      <c r="E61" s="60">
        <f>E62</f>
        <v>0</v>
      </c>
      <c r="F61" s="60">
        <f>F62</f>
        <v>325</v>
      </c>
      <c r="G61" s="46" t="s">
        <v>270</v>
      </c>
    </row>
    <row r="62" spans="1:7" s="8" customFormat="1" ht="63.75">
      <c r="A62" s="165"/>
      <c r="B62" s="165"/>
      <c r="C62" s="209">
        <v>2360</v>
      </c>
      <c r="D62" s="218" t="s">
        <v>292</v>
      </c>
      <c r="E62" s="179"/>
      <c r="F62" s="179">
        <v>325</v>
      </c>
      <c r="G62" s="219" t="s">
        <v>270</v>
      </c>
    </row>
    <row r="63" spans="1:7" ht="63">
      <c r="A63" s="58" t="s">
        <v>90</v>
      </c>
      <c r="B63" s="58" t="s">
        <v>110</v>
      </c>
      <c r="C63" s="212"/>
      <c r="D63" s="178" t="s">
        <v>290</v>
      </c>
      <c r="E63" s="60">
        <f>E64</f>
        <v>0</v>
      </c>
      <c r="F63" s="60">
        <f>F64</f>
        <v>3527</v>
      </c>
      <c r="G63" s="46" t="s">
        <v>270</v>
      </c>
    </row>
    <row r="64" spans="1:7" ht="15.75">
      <c r="A64" s="58"/>
      <c r="B64" s="58"/>
      <c r="C64" s="171" t="s">
        <v>323</v>
      </c>
      <c r="D64" s="150" t="s">
        <v>278</v>
      </c>
      <c r="E64" s="45"/>
      <c r="F64" s="45">
        <v>3527</v>
      </c>
      <c r="G64" s="19" t="s">
        <v>270</v>
      </c>
    </row>
    <row r="65" spans="1:7" ht="31.5">
      <c r="A65" s="58" t="s">
        <v>91</v>
      </c>
      <c r="B65" s="58" t="s">
        <v>144</v>
      </c>
      <c r="C65" s="212"/>
      <c r="D65" s="178" t="s">
        <v>291</v>
      </c>
      <c r="E65" s="60">
        <f>E66+E67</f>
        <v>160000</v>
      </c>
      <c r="F65" s="60">
        <f>F66+F67</f>
        <v>101598</v>
      </c>
      <c r="G65" s="67">
        <f>F65/E65%</f>
        <v>63.49875</v>
      </c>
    </row>
    <row r="66" spans="1:7" ht="89.25">
      <c r="A66" s="44"/>
      <c r="B66" s="44"/>
      <c r="C66" s="222" t="s">
        <v>274</v>
      </c>
      <c r="D66" s="47" t="s">
        <v>275</v>
      </c>
      <c r="E66" s="6">
        <v>160000</v>
      </c>
      <c r="F66" s="6">
        <v>58203</v>
      </c>
      <c r="G66" s="46">
        <f>F66/E66%</f>
        <v>36.376875</v>
      </c>
    </row>
    <row r="67" spans="1:7" ht="15.75">
      <c r="A67" s="58"/>
      <c r="B67" s="58"/>
      <c r="C67" s="171" t="s">
        <v>358</v>
      </c>
      <c r="D67" s="150" t="s">
        <v>278</v>
      </c>
      <c r="E67" s="6"/>
      <c r="F67" s="6">
        <v>43395</v>
      </c>
      <c r="G67" s="46" t="s">
        <v>270</v>
      </c>
    </row>
    <row r="68" spans="1:7" ht="47.25">
      <c r="A68" s="58" t="s">
        <v>91</v>
      </c>
      <c r="B68" s="58" t="s">
        <v>112</v>
      </c>
      <c r="C68" s="212"/>
      <c r="D68" s="178" t="s">
        <v>379</v>
      </c>
      <c r="E68" s="60">
        <f>E69</f>
        <v>0</v>
      </c>
      <c r="F68" s="60">
        <f>F69</f>
        <v>422</v>
      </c>
      <c r="G68" s="67"/>
    </row>
    <row r="69" spans="1:7" ht="15.75">
      <c r="A69" s="58"/>
      <c r="B69" s="58"/>
      <c r="C69" s="171" t="s">
        <v>134</v>
      </c>
      <c r="D69" s="150" t="s">
        <v>278</v>
      </c>
      <c r="E69" s="6"/>
      <c r="F69" s="6">
        <v>422</v>
      </c>
      <c r="G69" s="46"/>
    </row>
    <row r="70" spans="1:7" ht="18.75" thickBot="1">
      <c r="A70" s="373" t="s">
        <v>29</v>
      </c>
      <c r="B70" s="374"/>
      <c r="C70" s="374"/>
      <c r="D70" s="375"/>
      <c r="E70" s="217">
        <f>E4+E6+E10+E13+E15+E20+E22+E28+E31+E33+E35+E38+E40+E42+E44+E46+E48+E51+E53+E55+E57+E61+E63+E65</f>
        <v>62742443</v>
      </c>
      <c r="F70" s="217">
        <f>F4+F6+F10+F13+F15+F18+F20+F22+F28+F31+F33+F35+F38+F40+F42+F44+F46+F48+F51+F53+F55+F57+F61+F63+F65+F68</f>
        <v>28864110</v>
      </c>
      <c r="G70" s="321">
        <f>F70/E70%</f>
        <v>46.00412196254455</v>
      </c>
    </row>
  </sheetData>
  <sheetProtection/>
  <mergeCells count="9">
    <mergeCell ref="A70:D70"/>
    <mergeCell ref="A29:A30"/>
    <mergeCell ref="B29:B30"/>
    <mergeCell ref="F1:G1"/>
    <mergeCell ref="A2:G2"/>
    <mergeCell ref="A11:A12"/>
    <mergeCell ref="B11:B12"/>
    <mergeCell ref="A7:A9"/>
    <mergeCell ref="B7:B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6" r:id="rId1"/>
  <headerFooter alignWithMargins="0">
    <oddFooter>&amp;CStrona &amp;P</oddFooter>
  </headerFooter>
  <rowBreaks count="1" manualBreakCount="1">
    <brk id="27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G20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5.375" style="0" bestFit="1" customWidth="1"/>
    <col min="2" max="2" width="9.00390625" style="0" bestFit="1" customWidth="1"/>
    <col min="3" max="3" width="7.25390625" style="0" bestFit="1" customWidth="1"/>
    <col min="4" max="4" width="41.375" style="0" bestFit="1" customWidth="1"/>
    <col min="5" max="5" width="18.375" style="0" bestFit="1" customWidth="1"/>
    <col min="6" max="6" width="17.125" style="0" bestFit="1" customWidth="1"/>
    <col min="7" max="7" width="13.625" style="0" bestFit="1" customWidth="1"/>
  </cols>
  <sheetData>
    <row r="1" spans="1:7" ht="33.75" customHeight="1">
      <c r="A1" s="1"/>
      <c r="B1" s="1"/>
      <c r="C1" s="1"/>
      <c r="D1" s="1"/>
      <c r="E1" s="1"/>
      <c r="F1" s="359" t="s">
        <v>163</v>
      </c>
      <c r="G1" s="360"/>
    </row>
    <row r="2" spans="1:7" ht="52.5" customHeight="1" thickBot="1">
      <c r="A2" s="358" t="s">
        <v>369</v>
      </c>
      <c r="B2" s="358"/>
      <c r="C2" s="358"/>
      <c r="D2" s="358"/>
      <c r="E2" s="358"/>
      <c r="F2" s="358"/>
      <c r="G2" s="358"/>
    </row>
    <row r="3" spans="1:7" s="147" customFormat="1" ht="26.25" customHeight="1" thickBot="1">
      <c r="A3" s="127" t="s">
        <v>1</v>
      </c>
      <c r="B3" s="65" t="s">
        <v>2</v>
      </c>
      <c r="C3" s="65" t="s">
        <v>3</v>
      </c>
      <c r="D3" s="65" t="s">
        <v>4</v>
      </c>
      <c r="E3" s="65" t="s">
        <v>5</v>
      </c>
      <c r="F3" s="65" t="s">
        <v>6</v>
      </c>
      <c r="G3" s="66" t="s">
        <v>7</v>
      </c>
    </row>
    <row r="4" spans="1:7" ht="39" customHeight="1">
      <c r="A4" s="75" t="s">
        <v>52</v>
      </c>
      <c r="B4" s="76"/>
      <c r="C4" s="77"/>
      <c r="D4" s="78" t="s">
        <v>235</v>
      </c>
      <c r="E4" s="79">
        <f>E5</f>
        <v>9511612</v>
      </c>
      <c r="F4" s="79">
        <f>F5</f>
        <v>776817</v>
      </c>
      <c r="G4" s="80">
        <f>F4/E4%</f>
        <v>8.167038352699837</v>
      </c>
    </row>
    <row r="5" spans="1:7" ht="27" customHeight="1">
      <c r="A5" s="72"/>
      <c r="B5" s="72" t="s">
        <v>53</v>
      </c>
      <c r="C5" s="72"/>
      <c r="D5" s="73" t="s">
        <v>66</v>
      </c>
      <c r="E5" s="74">
        <f>E6+E7</f>
        <v>9511612</v>
      </c>
      <c r="F5" s="74">
        <f>F6+F7</f>
        <v>776817</v>
      </c>
      <c r="G5" s="80"/>
    </row>
    <row r="6" spans="1:7" ht="63.75">
      <c r="A6" s="72"/>
      <c r="B6" s="72"/>
      <c r="C6" s="72" t="s">
        <v>244</v>
      </c>
      <c r="D6" s="29" t="s">
        <v>245</v>
      </c>
      <c r="E6" s="6">
        <v>3997000</v>
      </c>
      <c r="F6" s="301">
        <v>776817</v>
      </c>
      <c r="G6" s="223"/>
    </row>
    <row r="7" spans="1:7" ht="38.25">
      <c r="A7" s="72"/>
      <c r="B7" s="72"/>
      <c r="C7" s="72" t="s">
        <v>261</v>
      </c>
      <c r="D7" s="29" t="s">
        <v>262</v>
      </c>
      <c r="E7" s="6">
        <v>5514612</v>
      </c>
      <c r="F7" s="301"/>
      <c r="G7" s="223"/>
    </row>
    <row r="8" spans="1:7" ht="35.25" customHeight="1">
      <c r="A8" s="75" t="s">
        <v>10</v>
      </c>
      <c r="B8" s="76"/>
      <c r="C8" s="77"/>
      <c r="D8" s="78" t="s">
        <v>12</v>
      </c>
      <c r="E8" s="79">
        <f>E9</f>
        <v>8654467</v>
      </c>
      <c r="F8" s="79">
        <f>F9</f>
        <v>10756</v>
      </c>
      <c r="G8" s="80">
        <f>F8/E8%</f>
        <v>0.12428263924283263</v>
      </c>
    </row>
    <row r="9" spans="1:7" ht="45.75" customHeight="1">
      <c r="A9" s="72"/>
      <c r="B9" s="72" t="s">
        <v>11</v>
      </c>
      <c r="C9" s="72"/>
      <c r="D9" s="73" t="s">
        <v>13</v>
      </c>
      <c r="E9" s="74">
        <f>E10</f>
        <v>8654467</v>
      </c>
      <c r="F9" s="74">
        <f>F10</f>
        <v>10756</v>
      </c>
      <c r="G9" s="80"/>
    </row>
    <row r="10" spans="1:7" ht="45.75" customHeight="1">
      <c r="A10" s="72"/>
      <c r="B10" s="72"/>
      <c r="C10" s="72" t="s">
        <v>164</v>
      </c>
      <c r="D10" s="29" t="s">
        <v>188</v>
      </c>
      <c r="E10" s="74">
        <v>8654467</v>
      </c>
      <c r="F10" s="74">
        <v>10756</v>
      </c>
      <c r="G10" s="223"/>
    </row>
    <row r="11" spans="1:7" ht="30" customHeight="1">
      <c r="A11" s="20" t="s">
        <v>18</v>
      </c>
      <c r="B11" s="20"/>
      <c r="C11" s="20"/>
      <c r="D11" s="14" t="s">
        <v>19</v>
      </c>
      <c r="E11" s="13">
        <f>E12</f>
        <v>0</v>
      </c>
      <c r="F11" s="13">
        <f>F12</f>
        <v>57410</v>
      </c>
      <c r="G11" s="223" t="s">
        <v>270</v>
      </c>
    </row>
    <row r="12" spans="1:7" ht="23.25" customHeight="1">
      <c r="A12" s="278"/>
      <c r="B12" s="278" t="s">
        <v>55</v>
      </c>
      <c r="C12" s="278"/>
      <c r="D12" s="288" t="s">
        <v>67</v>
      </c>
      <c r="E12" s="6">
        <f>E13+E14</f>
        <v>0</v>
      </c>
      <c r="F12" s="6">
        <f>F13</f>
        <v>57410</v>
      </c>
      <c r="G12" s="223"/>
    </row>
    <row r="13" spans="1:7" ht="23.25" customHeight="1">
      <c r="A13" s="278"/>
      <c r="B13" s="278"/>
      <c r="C13" s="278" t="s">
        <v>339</v>
      </c>
      <c r="D13" s="29" t="s">
        <v>340</v>
      </c>
      <c r="E13" s="6"/>
      <c r="F13" s="6">
        <v>57410</v>
      </c>
      <c r="G13" s="223"/>
    </row>
    <row r="14" spans="1:7" ht="27.75" customHeight="1">
      <c r="A14" s="20" t="s">
        <v>33</v>
      </c>
      <c r="B14" s="20"/>
      <c r="C14" s="20"/>
      <c r="D14" s="14" t="s">
        <v>34</v>
      </c>
      <c r="E14" s="74">
        <f>E15</f>
        <v>0</v>
      </c>
      <c r="F14" s="79">
        <f>F15</f>
        <v>7500</v>
      </c>
      <c r="G14" s="223" t="s">
        <v>270</v>
      </c>
    </row>
    <row r="15" spans="1:7" ht="27" customHeight="1">
      <c r="A15" s="278"/>
      <c r="B15" s="278" t="s">
        <v>58</v>
      </c>
      <c r="C15" s="278"/>
      <c r="D15" s="49" t="s">
        <v>71</v>
      </c>
      <c r="E15" s="6">
        <f>E16</f>
        <v>0</v>
      </c>
      <c r="F15" s="6">
        <f>F16</f>
        <v>7500</v>
      </c>
      <c r="G15" s="19"/>
    </row>
    <row r="16" spans="1:7" ht="18.75" customHeight="1">
      <c r="A16" s="278"/>
      <c r="B16" s="278"/>
      <c r="C16" s="278" t="s">
        <v>339</v>
      </c>
      <c r="D16" s="29" t="s">
        <v>340</v>
      </c>
      <c r="E16" s="6"/>
      <c r="F16" s="6">
        <v>7500</v>
      </c>
      <c r="G16" s="19"/>
    </row>
    <row r="17" spans="1:7" ht="18.75" customHeight="1">
      <c r="A17" s="20" t="s">
        <v>39</v>
      </c>
      <c r="B17" s="20"/>
      <c r="C17" s="20"/>
      <c r="D17" s="14" t="s">
        <v>40</v>
      </c>
      <c r="E17" s="13">
        <f>E18</f>
        <v>0</v>
      </c>
      <c r="F17" s="13">
        <f>F18+F21+F23+F25</f>
        <v>330</v>
      </c>
      <c r="G17" s="19"/>
    </row>
    <row r="18" spans="1:7" ht="18.75" customHeight="1">
      <c r="A18" s="278"/>
      <c r="B18" s="278" t="s">
        <v>60</v>
      </c>
      <c r="C18" s="278"/>
      <c r="D18" s="49" t="s">
        <v>72</v>
      </c>
      <c r="E18" s="6">
        <f>E19</f>
        <v>0</v>
      </c>
      <c r="F18" s="6">
        <f>F19</f>
        <v>330</v>
      </c>
      <c r="G18" s="19"/>
    </row>
    <row r="19" spans="1:7" ht="18.75" customHeight="1">
      <c r="A19" s="278"/>
      <c r="B19" s="278"/>
      <c r="C19" s="278" t="s">
        <v>339</v>
      </c>
      <c r="D19" s="29" t="s">
        <v>340</v>
      </c>
      <c r="E19" s="6"/>
      <c r="F19" s="6">
        <v>330</v>
      </c>
      <c r="G19" s="19"/>
    </row>
    <row r="20" spans="1:7" s="123" customFormat="1" ht="26.25" customHeight="1">
      <c r="A20" s="382" t="s">
        <v>29</v>
      </c>
      <c r="B20" s="383"/>
      <c r="C20" s="383"/>
      <c r="D20" s="383"/>
      <c r="E20" s="83">
        <f>E4+E8+E11+E14+E17</f>
        <v>18166079</v>
      </c>
      <c r="F20" s="83">
        <f>F4+F8+F11+F14+F17</f>
        <v>852813</v>
      </c>
      <c r="G20" s="103">
        <f>F20/E20%</f>
        <v>4.69453534799667</v>
      </c>
    </row>
  </sheetData>
  <sheetProtection/>
  <mergeCells count="3">
    <mergeCell ref="F1:G1"/>
    <mergeCell ref="A2:G2"/>
    <mergeCell ref="A20:D2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Domagała</dc:creator>
  <cp:keywords/>
  <dc:description/>
  <cp:lastModifiedBy>mdomagala</cp:lastModifiedBy>
  <cp:lastPrinted>2016-08-31T05:52:38Z</cp:lastPrinted>
  <dcterms:created xsi:type="dcterms:W3CDTF">2003-08-04T12:32:57Z</dcterms:created>
  <dcterms:modified xsi:type="dcterms:W3CDTF">2016-08-31T12:28:05Z</dcterms:modified>
  <cp:category/>
  <cp:version/>
  <cp:contentType/>
  <cp:contentStatus/>
</cp:coreProperties>
</file>