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35" windowHeight="12150" tabRatio="599" firstSheet="2" activeTab="7"/>
  </bookViews>
  <sheets>
    <sheet name="Doch. zał. 1" sheetId="1" r:id="rId1"/>
    <sheet name="Doch.mająt 2" sheetId="2" r:id="rId2"/>
    <sheet name="Wyd. zał. 3" sheetId="3" r:id="rId3"/>
    <sheet name="zał. nr 4 " sheetId="4" r:id="rId4"/>
    <sheet name="Zał nr 5" sheetId="5" r:id="rId5"/>
    <sheet name="Zał. nr 6" sheetId="6" r:id="rId6"/>
    <sheet name="Zał. nr 7" sheetId="7" r:id="rId7"/>
    <sheet name="Zał.nr 8 dochody SP" sheetId="8" r:id="rId8"/>
    <sheet name="Zał. nr 9" sheetId="9" r:id="rId9"/>
    <sheet name="Zał. nr 10" sheetId="10" r:id="rId10"/>
    <sheet name="Zał. nr 11" sheetId="11" r:id="rId11"/>
  </sheets>
  <definedNames>
    <definedName name="_xlnm.Print_Area" localSheetId="0">'Doch. zał. 1'!$A$1:$E$86</definedName>
    <definedName name="_xlnm.Print_Area" localSheetId="1">'Doch.mająt 2'!$A$1:$E$77</definedName>
    <definedName name="_xlnm.Print_Area" localSheetId="2">'Wyd. zał. 3'!$A$1:$P$340</definedName>
    <definedName name="_xlnm.Print_Area" localSheetId="3">'zał. nr 4 '!$A$1:$E$63</definedName>
  </definedNames>
  <calcPr fullCalcOnLoad="1"/>
</workbook>
</file>

<file path=xl/comments4.xml><?xml version="1.0" encoding="utf-8"?>
<comments xmlns="http://schemas.openxmlformats.org/spreadsheetml/2006/main">
  <authors>
    <author>ESZ</author>
  </authors>
  <commentList>
    <comment ref="E62" authorId="0">
      <text>
        <r>
          <rPr>
            <b/>
            <sz val="8"/>
            <rFont val="Tahoma"/>
            <family val="0"/>
          </rPr>
          <t>ESZ: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<sst xmlns="http://schemas.openxmlformats.org/spreadsheetml/2006/main" count="1355" uniqueCount="462">
  <si>
    <t>Dz.</t>
  </si>
  <si>
    <t>§</t>
  </si>
  <si>
    <t>Źródła dochodów</t>
  </si>
  <si>
    <t>010</t>
  </si>
  <si>
    <t>01005</t>
  </si>
  <si>
    <t>Rolnictwo i łowiectwo</t>
  </si>
  <si>
    <t>Prace geodezyjno - urządzeniowe na potrzeby rolnictwa</t>
  </si>
  <si>
    <t>Dotacje celowe otrzymane z budżetu państwa na zadania bieżące z zakresu administracji rządowej oraz na inne zadania zlecone ustawami realizowane przez powiat</t>
  </si>
  <si>
    <t>020</t>
  </si>
  <si>
    <t>02001</t>
  </si>
  <si>
    <t>Gospodarka leśna</t>
  </si>
  <si>
    <t>Środki otrzymane od pozostałych jednostek zaliczanych do sektora finansów publicznych na realizację zadań bieżących jednostek zaliczanych do sektora finansów publicznych</t>
  </si>
  <si>
    <t>600</t>
  </si>
  <si>
    <t>Transport i łączność</t>
  </si>
  <si>
    <t>60014</t>
  </si>
  <si>
    <t>Drogi publiczne powiatowe</t>
  </si>
  <si>
    <t>700</t>
  </si>
  <si>
    <t>Gospodarka mieszkaniowa</t>
  </si>
  <si>
    <t>70005</t>
  </si>
  <si>
    <t>Gospodarka gruntami i nieruchomościami</t>
  </si>
  <si>
    <t>Rozdz.</t>
  </si>
  <si>
    <t>Leśnictwo</t>
  </si>
  <si>
    <t>710</t>
  </si>
  <si>
    <t>Działalność usługowa</t>
  </si>
  <si>
    <t>71012</t>
  </si>
  <si>
    <t>Ośrodki dokumentacji geodezyjnej i kartograficznej</t>
  </si>
  <si>
    <t>71013</t>
  </si>
  <si>
    <t>Prace geodezyjne i kartograficzne</t>
  </si>
  <si>
    <t>71014</t>
  </si>
  <si>
    <t>Opracowania geodezyjne i kartograficzne</t>
  </si>
  <si>
    <t>71015</t>
  </si>
  <si>
    <t>Nadzór budowlany</t>
  </si>
  <si>
    <t>Dotacje celowe otrzymane z budżetu państwa na inwestycje i zakupy inwestycyjne z zakresu administracji rządowej oraz na inne zadania zlecone ustawami realizowane przez powiat</t>
  </si>
  <si>
    <t>750</t>
  </si>
  <si>
    <t>75011</t>
  </si>
  <si>
    <t>Urzędy wojewódzkie</t>
  </si>
  <si>
    <t>75045</t>
  </si>
  <si>
    <t>Komisje poborowe</t>
  </si>
  <si>
    <t>752</t>
  </si>
  <si>
    <t>Obrona narodowa</t>
  </si>
  <si>
    <t>75212</t>
  </si>
  <si>
    <t>Pozostałe wydatki obronne</t>
  </si>
  <si>
    <t>Administracja publiczna</t>
  </si>
  <si>
    <t>756</t>
  </si>
  <si>
    <t>Dochody od osób prawnych, od osób fizycznych i od innych jednostek nieposiadających osobowości prawnej oraz wydatki związane z ich poborem</t>
  </si>
  <si>
    <t>75618</t>
  </si>
  <si>
    <t>0420</t>
  </si>
  <si>
    <t>Wpływy z opłaty komunikacyjnej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</si>
  <si>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</si>
  <si>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</si>
  <si>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</si>
  <si>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</si>
  <si>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</si>
  <si>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</si>
  <si>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</si>
  <si>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75801</t>
  </si>
  <si>
    <t>2920</t>
  </si>
  <si>
    <t>Subwencje ogólne z budżetu państwa</t>
  </si>
  <si>
    <t>75803</t>
  </si>
  <si>
    <t>75832</t>
  </si>
  <si>
    <t>Część równoważąca subwencji ogólnej dla powiatów</t>
  </si>
  <si>
    <t>851</t>
  </si>
  <si>
    <t>Ochrona zdrowia</t>
  </si>
  <si>
    <t>85156</t>
  </si>
  <si>
    <t>2110</t>
  </si>
  <si>
    <t>852</t>
  </si>
  <si>
    <t>Pomoc społeczna</t>
  </si>
  <si>
    <t>85201</t>
  </si>
  <si>
    <t>Placówki opiekuńczo - wychowawcze</t>
  </si>
  <si>
    <t>2320</t>
  </si>
  <si>
    <t>85202</t>
  </si>
  <si>
    <t>Domy pomocy społecznej</t>
  </si>
  <si>
    <t>2130</t>
  </si>
  <si>
    <t>Dotacje celowe otrzymane z budżetu państwa na realizację bieżących zadań własnych powiatu</t>
  </si>
  <si>
    <t>85204</t>
  </si>
  <si>
    <t>Rodziny zastępcze</t>
  </si>
  <si>
    <t>Dochody ogółem</t>
  </si>
  <si>
    <t>Wpływy z innych opłat stanowiących dochody jednostek samorządu terytorialnego na podstawie ustaw</t>
  </si>
  <si>
    <t>Składki na ubezpieczenia zdrowotne oraz świadczenia dla osób nieobjętych obowiązkiem ubezpieczenia zdrowotnego</t>
  </si>
  <si>
    <t>Dotacje celowe otrzymane z powiatu na zadania bieżące realizowane na podstawie porozumień (umów) między jednostkami samorządu terytorialnego</t>
  </si>
  <si>
    <t>Część wyrównawcza subwencji ogólnej dla powiatu</t>
  </si>
  <si>
    <t>Dział</t>
  </si>
  <si>
    <t>Rozdział</t>
  </si>
  <si>
    <t>nazwa</t>
  </si>
  <si>
    <t>z tego:</t>
  </si>
  <si>
    <t>w tym:</t>
  </si>
  <si>
    <t>Wydatki bieżące</t>
  </si>
  <si>
    <t>Wydatki majątkowe</t>
  </si>
  <si>
    <t>Dotacje</t>
  </si>
  <si>
    <t>Wydatki na obsługę długu</t>
  </si>
  <si>
    <t>Wydatki z tytułu poręczeń i gwarancji</t>
  </si>
  <si>
    <t>4010</t>
  </si>
  <si>
    <t>4040</t>
  </si>
  <si>
    <t>4110</t>
  </si>
  <si>
    <t>4120</t>
  </si>
  <si>
    <t>4170</t>
  </si>
  <si>
    <t>6050</t>
  </si>
  <si>
    <t>6060</t>
  </si>
  <si>
    <t>Pozostałe wydatki bieżące</t>
  </si>
  <si>
    <t>02002</t>
  </si>
  <si>
    <t>Nadzór nad gospodarką leśną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</si>
  <si>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</si>
  <si>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</si>
  <si>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</si>
  <si>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</si>
  <si>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</si>
  <si>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Wydatki inwestycyjne jednostek budżetowych</t>
  </si>
  <si>
    <t>Wydatki na zakupy inwestycyjne jednostek budżetowych</t>
  </si>
  <si>
    <t>2510</t>
  </si>
  <si>
    <t>75020</t>
  </si>
  <si>
    <t>75019</t>
  </si>
  <si>
    <t>Rady Powiatów</t>
  </si>
  <si>
    <t>Starostwa powiatowe</t>
  </si>
  <si>
    <t>75095</t>
  </si>
  <si>
    <t>Pozostała działalność</t>
  </si>
  <si>
    <t>754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</si>
  <si>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</si>
  <si>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</si>
  <si>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</si>
  <si>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</si>
  <si>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</si>
  <si>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801</t>
  </si>
  <si>
    <t>Oświata i wychowanie</t>
  </si>
  <si>
    <t>80102</t>
  </si>
  <si>
    <t>Szkoły podstawowe specjalne</t>
  </si>
  <si>
    <t>Dotacja podmiotowa z budżetu dla niepublicznej jednostki systemu oświaty</t>
  </si>
  <si>
    <t>2540</t>
  </si>
  <si>
    <t>Wynagrodzenia</t>
  </si>
  <si>
    <t>Pochodne od wynagrodzeń</t>
  </si>
  <si>
    <t>Bezpieczeństwo publiczne i ochrona przeciwpożarowa</t>
  </si>
  <si>
    <t>80111</t>
  </si>
  <si>
    <t>Gimnazja specjalne</t>
  </si>
  <si>
    <t>80120</t>
  </si>
  <si>
    <t>Licea ogólnokształcące</t>
  </si>
  <si>
    <t>80121</t>
  </si>
  <si>
    <t>Licea ogólnokształcące specjalne</t>
  </si>
  <si>
    <t>4020</t>
  </si>
  <si>
    <t>Wynagrodzenie osobowe członków korpusu służby cywilnej</t>
  </si>
  <si>
    <t>80123</t>
  </si>
  <si>
    <t>Licea profilowane</t>
  </si>
  <si>
    <t>80130</t>
  </si>
  <si>
    <t>Szkoły zawodowe</t>
  </si>
  <si>
    <t>80134</t>
  </si>
  <si>
    <t>Szkoły zawodowe specjalne</t>
  </si>
  <si>
    <t>80195</t>
  </si>
  <si>
    <t>80146</t>
  </si>
  <si>
    <t>Dokształcanie i doskonalenie nauczycieli</t>
  </si>
  <si>
    <t>Składki ubezpieczenia zdrowotnego oraz świadczenia dla osób nie objętych obowiązkiem ubezpieczenia zdrowotnego</t>
  </si>
  <si>
    <t>Placówki opiekuńczo-wychowawcze</t>
  </si>
  <si>
    <t>2580</t>
  </si>
  <si>
    <t>Dotacja podmiotowa z budżetu dla jednostek niezaliczanych do sektora finansów publicznych</t>
  </si>
  <si>
    <t>Dotacje celowe przekazane dla powiatu na zadania bieżące realizowane na podstawie porozumień (umów) między jednostkami samorządu terytorialnego</t>
  </si>
  <si>
    <t>85218</t>
  </si>
  <si>
    <t>Powiatowe centra pomocy rodzinie</t>
  </si>
  <si>
    <t>85295</t>
  </si>
  <si>
    <t>853</t>
  </si>
  <si>
    <t>Pozostałe zadania w zakresie polityki społecznej</t>
  </si>
  <si>
    <t>85333</t>
  </si>
  <si>
    <t>85403</t>
  </si>
  <si>
    <t>Edukacyjna opieka wychowawcza</t>
  </si>
  <si>
    <t>Specjalne ośrodki szkolno-wychowawcze</t>
  </si>
  <si>
    <t>85406</t>
  </si>
  <si>
    <t>85410</t>
  </si>
  <si>
    <t>Internaty i bursy szkolne</t>
  </si>
  <si>
    <t>85420</t>
  </si>
  <si>
    <t>85446</t>
  </si>
  <si>
    <t>85495</t>
  </si>
  <si>
    <t>921</t>
  </si>
  <si>
    <t>Kultura i ochrona dziedzictwa narodowego</t>
  </si>
  <si>
    <t>92105</t>
  </si>
  <si>
    <t>Pozostałe zadania w zakresie kultury</t>
  </si>
  <si>
    <t>926</t>
  </si>
  <si>
    <t>Ogółem wydatki</t>
  </si>
  <si>
    <t>L.p.</t>
  </si>
  <si>
    <t>Treść</t>
  </si>
  <si>
    <t>Przychody ogółem:</t>
  </si>
  <si>
    <t>1.</t>
  </si>
  <si>
    <t>klasyfikacja                       §</t>
  </si>
  <si>
    <t>Kredyty</t>
  </si>
  <si>
    <t>2.</t>
  </si>
  <si>
    <t>3.</t>
  </si>
  <si>
    <t>4.</t>
  </si>
  <si>
    <t>5.</t>
  </si>
  <si>
    <t>6.</t>
  </si>
  <si>
    <t>7.</t>
  </si>
  <si>
    <t>8.</t>
  </si>
  <si>
    <t>Pożyczki</t>
  </si>
  <si>
    <t>Pożyczki na finansowanie zadań realizowanych z udziałem środków pochodzących z budżetu UE</t>
  </si>
  <si>
    <t>Spłaty pożyczek udzielonych</t>
  </si>
  <si>
    <t>Prywatyzacja majątku</t>
  </si>
  <si>
    <t>Nadwyżka budżetu z lat ubiegłych</t>
  </si>
  <si>
    <t>Papiery wartościowe (obligacje)</t>
  </si>
  <si>
    <t>Rozchody ogółem:</t>
  </si>
  <si>
    <t>Spłaty kredytów</t>
  </si>
  <si>
    <t xml:space="preserve">Spłaty pożyczek </t>
  </si>
  <si>
    <t>Spłaty pożyczek otrzymanych na finansowanie zadań realizowanych z udziałem środków pochodzących z budżetu UE</t>
  </si>
  <si>
    <t>Udzielone pożyczki</t>
  </si>
  <si>
    <t>Lokaty</t>
  </si>
  <si>
    <t>Wykup papierów wartościowych (obligacji)</t>
  </si>
  <si>
    <t>Rozchody z tytułu innych rozliczeń</t>
  </si>
  <si>
    <t>Dotacje ogółem</t>
  </si>
  <si>
    <t>Wydatki ogółem (6+10)</t>
  </si>
  <si>
    <t>wynagrodzenia</t>
  </si>
  <si>
    <t>pochodne od wynagrodzeń</t>
  </si>
  <si>
    <t>Świadczenia społeczne</t>
  </si>
  <si>
    <t>6410</t>
  </si>
  <si>
    <t>Ogółem:</t>
  </si>
  <si>
    <t>Z tego:</t>
  </si>
  <si>
    <t>W tym:</t>
  </si>
  <si>
    <t xml:space="preserve">§ </t>
  </si>
  <si>
    <t>Liceum Ogólnokształcące dla Dorosłych                w Kątach Wrocławskich</t>
  </si>
  <si>
    <r>
      <t xml:space="preserve">Liceum Ogólnokształcące Meritum - </t>
    </r>
    <r>
      <rPr>
        <sz val="8"/>
        <rFont val="Arial"/>
        <family val="2"/>
      </rPr>
      <t>(Sobótka)</t>
    </r>
    <r>
      <rPr>
        <sz val="10"/>
        <rFont val="Arial"/>
        <family val="0"/>
      </rPr>
      <t xml:space="preserve">  w Sobótce</t>
    </r>
  </si>
  <si>
    <t>854</t>
  </si>
  <si>
    <t>Wydatki</t>
  </si>
  <si>
    <t>0830</t>
  </si>
  <si>
    <t>Wpływy z usług</t>
  </si>
  <si>
    <t>Projekt</t>
  </si>
  <si>
    <t>Środki z budżetu krajowego</t>
  </si>
  <si>
    <t>Środki z budżetu UE</t>
  </si>
  <si>
    <t>Planowane wydatki</t>
  </si>
  <si>
    <t xml:space="preserve">Wydatki majątkowe razem </t>
  </si>
  <si>
    <t xml:space="preserve">Program </t>
  </si>
  <si>
    <t>Działanie</t>
  </si>
  <si>
    <t>Nazwa projektu</t>
  </si>
  <si>
    <t>1.1</t>
  </si>
  <si>
    <t>Razem wydatki</t>
  </si>
  <si>
    <t>Priorytet</t>
  </si>
  <si>
    <t>6058</t>
  </si>
  <si>
    <t>6059</t>
  </si>
  <si>
    <t>Nazwa zadania</t>
  </si>
  <si>
    <t>Zadania ujęte w planie wydatków na realizację Wieloletniego Programu Inwestycyjnego na lata 2007-2008 r.</t>
  </si>
  <si>
    <t>5059</t>
  </si>
  <si>
    <t>5058</t>
  </si>
  <si>
    <t xml:space="preserve">Drogi publiczne powiatowe                               - wydatki inwestycyjne </t>
  </si>
  <si>
    <t>Drogi publiczne powiatowe                              - wydatki na zakupy inwestycyjne</t>
  </si>
  <si>
    <t>Nadzór budowlany                                                    - wydatki na zakupy inwestycyjne</t>
  </si>
  <si>
    <t>Starostwa powiatowe                                             - wydatki inwestycyjne</t>
  </si>
  <si>
    <t>Zakup sprzętu komputerowego i urządzeń biurowych</t>
  </si>
  <si>
    <t>Wyszczególnienie</t>
  </si>
  <si>
    <t>Niepubliczny Ośrodek Szkolno - Wychowawczy przy Zakładzie Opiekuńczo - Leczniczym dla Dzieci prowadzonym przez Zgromadzenie Sióstr Maryi Niepokalanej w Jaszkotlu</t>
  </si>
  <si>
    <t>Poradnie psychologiczno-pedagogiczne, w tym poradnie specjalistyczne</t>
  </si>
  <si>
    <t>0690</t>
  </si>
  <si>
    <t>85415</t>
  </si>
  <si>
    <t>Pomoc materialna dla uczniów</t>
  </si>
  <si>
    <t>4118</t>
  </si>
  <si>
    <t>4119</t>
  </si>
  <si>
    <t>4128</t>
  </si>
  <si>
    <t>4129</t>
  </si>
  <si>
    <t>4178</t>
  </si>
  <si>
    <t>4179</t>
  </si>
  <si>
    <t>Młodzieżowe ośrodki wychowawcze</t>
  </si>
  <si>
    <t xml:space="preserve">Wydatki pozostałe razem </t>
  </si>
  <si>
    <t>758</t>
  </si>
  <si>
    <t>92605</t>
  </si>
  <si>
    <t>75075</t>
  </si>
  <si>
    <t>Promocja Powiatu</t>
  </si>
  <si>
    <t>75421</t>
  </si>
  <si>
    <t>Zarządzanie kryzysowe</t>
  </si>
  <si>
    <t>85311</t>
  </si>
  <si>
    <t>Rehabilitacja zawodowa i społeczna osób niepełnosprawnych</t>
  </si>
  <si>
    <t>92601</t>
  </si>
  <si>
    <t>Obiekty sportowe</t>
  </si>
  <si>
    <t>Część oświatowa subwencji ogólnej dla jednostek samorządu terytorialnego</t>
  </si>
  <si>
    <t>9.</t>
  </si>
  <si>
    <t>10.</t>
  </si>
  <si>
    <t>0770</t>
  </si>
  <si>
    <t>0470</t>
  </si>
  <si>
    <t>Wpływy z opłat za zarząd, użytkowanie wieczyste nieruchomości</t>
  </si>
  <si>
    <t>0750</t>
  </si>
  <si>
    <t>0760</t>
  </si>
  <si>
    <t>Dochody z najmu i dzierżawy składników majątkowych Skarbu Państwa, jednostek samorządu terytorialnego lub innych jednostek zaliczanych do sektora finansów publicznych oraz umów o podobnym charakterze</t>
  </si>
  <si>
    <t>Wpłaty z tytułu odpłatnego nabycia prawa własności nieruchomości</t>
  </si>
  <si>
    <t>0490</t>
  </si>
  <si>
    <t>Dochody jednostek samorządu terytorialnego związane z realizacją zadań z zakresu administracji rządowej oraz innych zadań zleconych ustawami</t>
  </si>
  <si>
    <t>75411</t>
  </si>
  <si>
    <t>Komendy powiatowe Państwowej Straży Pożarnej</t>
  </si>
  <si>
    <t>75414</t>
  </si>
  <si>
    <t>Obrona cywilna</t>
  </si>
  <si>
    <t>Wpływy z innych lokalnych opłat pobieranych przez jednostki samorządu terytorialnego na podstawie odrębnych ustaw</t>
  </si>
  <si>
    <t>Wpłaty z odpłatnego nabycia prawa własności oraz prawa użytkowania wieczystego nieruchomości</t>
  </si>
  <si>
    <t>4130</t>
  </si>
  <si>
    <t>75818</t>
  </si>
  <si>
    <t>Rezerwy ogólne i celowe</t>
  </si>
  <si>
    <t>4810</t>
  </si>
  <si>
    <t xml:space="preserve">Rezerwy </t>
  </si>
  <si>
    <t>Prace geodezyjno-urządzeniowe na potrzeby rolnictwa</t>
  </si>
  <si>
    <t>Specjalny Ośrodek Wychowawczy prowadzony przez Zgromadzenie Sióstr Św. Józefa w Wierzbicach</t>
  </si>
  <si>
    <t>Wpływy z tytułu przekształcenia prawa użytkowania wieczystego przysługującego osobom fizycznym w prawo własności</t>
  </si>
  <si>
    <t>Warsztaty Terapii Zajęciowej w Małkowicach - Caritas Diecezji Wrocławskiej</t>
  </si>
  <si>
    <t>Inwestycja polegająca na budowie Zintegrowanego centrum Służb Ratowniczych-Bielany Wrocławskie</t>
  </si>
  <si>
    <t>Ośrodki dokumentacji geodezyjnej i kartograficznej                                            - wydatki inwestycyjne</t>
  </si>
  <si>
    <t>2830</t>
  </si>
  <si>
    <t>Dotacja celowa z budżetu na finansowanie lub dofinansowanie zadań zleconych do realizacji pozostałym jednostkom niezaliczanym do sektora finansów publicznych</t>
  </si>
  <si>
    <t>Powiatowe urzędy pracy</t>
  </si>
  <si>
    <t>85220</t>
  </si>
  <si>
    <t>Jednostki specjalistycznego poradnictwa, mieszkania chronione i ośrodki interwencji kryzysowej</t>
  </si>
  <si>
    <t>Wielofunkcyjna Placówka Opiekuńczo - Wychowawcza im. Św. Mikołaja w Kątach Wrocławskich</t>
  </si>
  <si>
    <t>Kwota dotacji</t>
  </si>
  <si>
    <t>Zakup urządzeń drogowych</t>
  </si>
  <si>
    <t>Zakup sprzętu fotograficznego</t>
  </si>
  <si>
    <t>Budowa siedziby Starostwa Powiatowego             we Wrocławiu przy ul. Kościuszki - zadanie ujęte w planie wydatków na realizację Wieloletniego Programu Inwestycyjnego na lata 2009-2011</t>
  </si>
  <si>
    <t>6620</t>
  </si>
  <si>
    <t>Dotacje celowe przekazane dla powiatu na inwestycje i zakupy inwestycyjne realizowane na podstawie porozumień (umów) między jednostkami samorządu terytorialnego</t>
  </si>
  <si>
    <t>630</t>
  </si>
  <si>
    <t>Turystyka</t>
  </si>
  <si>
    <t>63003</t>
  </si>
  <si>
    <t>Zadania w zakresie upowszechniania turystyki</t>
  </si>
  <si>
    <t xml:space="preserve"> </t>
  </si>
  <si>
    <t>Wydatki ogółem:</t>
  </si>
  <si>
    <t>zajęcie pasa drogi</t>
  </si>
  <si>
    <t>2310</t>
  </si>
  <si>
    <t>Dotacje celowe przekazane  gminie na zadania bieżące realizowane na podstawie porozumień (umów) między jednostkami samorządu terytorialnego</t>
  </si>
  <si>
    <t>0970</t>
  </si>
  <si>
    <t>Dochody z najmu i dzierżawy składników majątkowych Skarbu Państwa, jednostek samorządu terytorialnego lub innych jednostek zaliczanych do sektora finansów publicznych oraz innych umów o podobnyn charakterze</t>
  </si>
  <si>
    <t>Wpływy z różnych dochodów</t>
  </si>
  <si>
    <t>2930</t>
  </si>
  <si>
    <t>Wpłaty jednostek samorządu terytorialnego do budżetu państwa</t>
  </si>
  <si>
    <t>2008</t>
  </si>
  <si>
    <t>Dotacje rozwojowe</t>
  </si>
  <si>
    <t>Świadczenia na rzecz osób fizycznych</t>
  </si>
  <si>
    <t>3020</t>
  </si>
  <si>
    <t>3030</t>
  </si>
  <si>
    <t>Różne wydatki na rzecz osób fizycznych</t>
  </si>
  <si>
    <t>Wydatki osobowe niezaliczone do wynagrodzeń</t>
  </si>
  <si>
    <t>3050</t>
  </si>
  <si>
    <t>Zasądzone renty</t>
  </si>
  <si>
    <t>8110</t>
  </si>
  <si>
    <t>Odsetki od samorządowych papierów wartościowych lub zaciągniętych przez jednostkę samorządu terytorialnego kredytów i pożyczek</t>
  </si>
  <si>
    <t>Kwalifikacja wojskowa</t>
  </si>
  <si>
    <t>3240</t>
  </si>
  <si>
    <t>Stypendia dla uczniów</t>
  </si>
  <si>
    <t>3110</t>
  </si>
  <si>
    <t>4018-4019</t>
  </si>
  <si>
    <t>4118-4119</t>
  </si>
  <si>
    <t>4128-4129</t>
  </si>
  <si>
    <t>4178-4179</t>
  </si>
  <si>
    <t>Pozostałe wydatki bieżące na programy finansowane z udziałem środków, o których mowa w art.. 5 ust. 1 pkt 2</t>
  </si>
  <si>
    <t>Zakup urządzeń biurowych, sprzętu komputerowego</t>
  </si>
  <si>
    <t>Budowa windy w Specjalnym Ośrodku Szkolno - Wychowawczym w Kątach Wrocławskich</t>
  </si>
  <si>
    <t>6800</t>
  </si>
  <si>
    <t>Rezerwy na inwestycje i zakupy inwestycyjne</t>
  </si>
  <si>
    <t>z tego: 2009 r.</t>
  </si>
  <si>
    <t>2010 r.</t>
  </si>
  <si>
    <t>Ogółem;</t>
  </si>
  <si>
    <t>801-80195</t>
  </si>
  <si>
    <t xml:space="preserve">Starostwa powiatowe                                             </t>
  </si>
  <si>
    <t xml:space="preserve"> Wydatki bieżące związane z realizacją statutowych działań</t>
  </si>
  <si>
    <t>Wydatki bieżące związane z realizacją statutowych działań</t>
  </si>
  <si>
    <t>w tym na:</t>
  </si>
  <si>
    <t>Wydatki jednostek budżetowych</t>
  </si>
  <si>
    <t>Wydatki bieżące (7+10+11+12+13)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</si>
  <si>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</si>
  <si>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</si>
  <si>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</si>
  <si>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</si>
  <si>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0570</t>
  </si>
  <si>
    <t>Grzywny, mandaty i kary pieniężne od osób fizycznych</t>
  </si>
  <si>
    <t>Wpływy z różnych opłat</t>
  </si>
  <si>
    <t>Dochody budżetu powiatu na 2011 rok.</t>
  </si>
  <si>
    <t>Plan 2011 rok</t>
  </si>
  <si>
    <t>Dochody majątkowe na 2011 rok.</t>
  </si>
  <si>
    <t>Wydatki budżetu powiatu na 2011 r.</t>
  </si>
  <si>
    <t>Dotacje udzielane z budżetu Powiatu Wrocławskiego na rok 2011.</t>
  </si>
  <si>
    <t>1. Dotacje dla jednostek sektora finansów publicznych, w tym:</t>
  </si>
  <si>
    <t>1.1. Dotacje podmiotowe</t>
  </si>
  <si>
    <t>2. Dotacje dla jednostek spoza sektora finansów publicznych, w tym:</t>
  </si>
  <si>
    <t>2.1. Dotacje podmiotowe</t>
  </si>
  <si>
    <t>2.2. Dotacje celowe</t>
  </si>
  <si>
    <t>Planowane dochody (Skarbu Państwa)              na rok 2011</t>
  </si>
  <si>
    <t>0920</t>
  </si>
  <si>
    <t>Pozostałe odsetki</t>
  </si>
  <si>
    <t>Dochody i wydatki związane z realizacją zadań z zakresu administracji rządowej i innych zadań zleconych odrębnymi ustawami w 2011 r.</t>
  </si>
  <si>
    <t>90001</t>
  </si>
  <si>
    <t>Gospodarka ściekowa i ochrona wód</t>
  </si>
  <si>
    <t>90002</t>
  </si>
  <si>
    <t>Gospodarka odpadami</t>
  </si>
  <si>
    <t>90004</t>
  </si>
  <si>
    <t>Utrzymanie zieleni w miastach i gminach</t>
  </si>
  <si>
    <t>90005</t>
  </si>
  <si>
    <t>Ochrona powietrza atmosferycznego i klimatu</t>
  </si>
  <si>
    <t>90006</t>
  </si>
  <si>
    <t>Ochrona gleby i wód podziemnych</t>
  </si>
  <si>
    <t>90007</t>
  </si>
  <si>
    <t>Zmniejszenie hałasu i wibracji</t>
  </si>
  <si>
    <t>90008</t>
  </si>
  <si>
    <t>Ochrona różnorodności biologicznej i krajobrazu</t>
  </si>
  <si>
    <t>90095</t>
  </si>
  <si>
    <t>Zadania ujęte w Wieloletniej Prognozie Finansowej</t>
  </si>
  <si>
    <t>Rewitalizacja i rozbudowa Powiatowego Zespołu Szkół nr 3 w Sobótce - zadanie ujęte w Wieloletniej Prognozie Finansowej.</t>
  </si>
  <si>
    <t>Rewitalizacja i przebudowa Powiatowego Zespołu Szkół nr 1 w Krzyżowicach - zadanie ujęte w Wieloletniej Prognozie Finansowej</t>
  </si>
  <si>
    <t>Budowa Specjalnego Ośrodka Szkolno - Wychowawczego w Kątach Wrocławskich - zadanie ujęte w Wieloletniej Prognozie Finansowej</t>
  </si>
  <si>
    <t>Zakup schodołazu w Specjalnym Ośrodku Szkolno - Wychowawczym w Kątach Wrocławskich</t>
  </si>
  <si>
    <t>6057</t>
  </si>
  <si>
    <t>Licea ogólnokształcące - wydatki inwestycyjne</t>
  </si>
  <si>
    <t>Powiatowe urzędu pracy - wydatki inwestycyjne</t>
  </si>
  <si>
    <t>Specjalne ośrodki szkolno-wychowawcze- wydatki inwestycyjne</t>
  </si>
  <si>
    <t>Ośrodki dokumentacji geodezyjnej i kartograficznej                                            - wydatki na zakupy inwestycyjne</t>
  </si>
  <si>
    <t>Specjalne ośrodki szkolno-wychowawcze - wydatki na zakupy inwestycyjne</t>
  </si>
  <si>
    <t>Zakup serwera oraz licencji Oracle</t>
  </si>
  <si>
    <t>Wykaz wydatków majątkowych               w 2011 r.</t>
  </si>
  <si>
    <t>Planowane wydatki na 2011 r.</t>
  </si>
  <si>
    <t>2011 r.</t>
  </si>
  <si>
    <t xml:space="preserve">Wydatki razem </t>
  </si>
  <si>
    <t>Kwota 2011 r.</t>
  </si>
  <si>
    <t>Przychody i rozchody budżetu w 2011 r.</t>
  </si>
  <si>
    <t>Dochody i wydatki związane z realizacją zadań wykonywanych na podstawie porozumień (umów) między jednostkami samorządu terytorialnego w 2011 r.</t>
  </si>
  <si>
    <t>1.1. Dotacje celowe</t>
  </si>
  <si>
    <t>Dotacja celowa dla powiatu - pobyt dzieci w placówkach opiekuńczo - wychowawczych</t>
  </si>
  <si>
    <t>Dotacje celowe dla gmin - zimowe utrzymanie dróg i zieleni przydrożnej</t>
  </si>
  <si>
    <t>Dotacja celowa dla powiatu - pobyt dzieci w rodzinach zastępczych</t>
  </si>
  <si>
    <t>Dotacja celowa dla powiatu - WTZ</t>
  </si>
  <si>
    <t>Dotacja celowa dla powiatu - (Miasto Wrocław)</t>
  </si>
  <si>
    <t>553</t>
  </si>
  <si>
    <t>Dotacje celowe w ramach programów z udziałem środków europejskich oraz środków, o których mowa w art.. 5 ust. 1 pkt. 3 oraz ust. 3 pkt. 5 i 6 ustawy, lub płatności w ramach budżetu środków europejskich</t>
  </si>
  <si>
    <t>6207</t>
  </si>
  <si>
    <t xml:space="preserve">"Budowa Ośrodka Sportów Wodnych w Borzygniewie (I etap)"  - zadanie ujęte w Wieloletniej Prognozie Finansowej </t>
  </si>
  <si>
    <t>"Rozbudowa Systemu Informacji Przestrzennej Powiatu Wrocławskiego (wroSIP) - komponent geodezja i drogi - zadanie ujęte w Wieloletniej Prognozie Finansowej</t>
  </si>
  <si>
    <t xml:space="preserve">Wydatki na programy i projekty realizowane z udziałem środków o których mowa w art. 5 ust. 1 pkt 2 i 3 ustawy o finansach publicznych </t>
  </si>
  <si>
    <t xml:space="preserve">Program Operacyjny dla Województwa Dolnośląskiego na lata 2007-2013 </t>
  </si>
  <si>
    <t>Wykorzystanie i promocja potencjału turystycznego i kulturowego Dolnego Śląska (Turystyka i Kultura)</t>
  </si>
  <si>
    <t>Turystyka aktywna</t>
  </si>
  <si>
    <t>Budowa Ośrodka Sportów Wodnych w Borzygniewie (I etap)</t>
  </si>
  <si>
    <t>Regionalny Program Operacyjny dla Województwa Dolnośląskiego na lata 2007-2013</t>
  </si>
  <si>
    <t xml:space="preserve">Klasyfikacja              dział, rozdział </t>
  </si>
  <si>
    <t>926-92601</t>
  </si>
  <si>
    <t>1.1.</t>
  </si>
  <si>
    <t>1.2.</t>
  </si>
  <si>
    <t>Budowa Ośrodka Sportów Wodnych w Borzygniewie                     (I etap)</t>
  </si>
  <si>
    <t>Rozwój społeczeństwa informacyjnego na Dolnym Śląsku (Społeczństwo Informacyjne)</t>
  </si>
  <si>
    <t>Rozwój usług elektronicznych</t>
  </si>
  <si>
    <t>Rozwój Systemu Informacji Przestrzennej Powiatu Wrocławskiego (WroSIP) - komponent geodezja i drogi</t>
  </si>
  <si>
    <t>710-71012</t>
  </si>
  <si>
    <t>Wielofunkcyjna Placówka Opiekuńczo - Wychowawcza im. Św. Mikołaja w Kątach Wrocławskich wraz z filią</t>
  </si>
  <si>
    <t>Plan na 2011r.  (6+14)</t>
  </si>
  <si>
    <t>6617</t>
  </si>
  <si>
    <t xml:space="preserve">Dotacje celowe przekazane dla powiatu na inwestycje i zakupy inwestycyjne realizowane na podstawie porozumień (umów) między jednostkami samorządu terytorialnego </t>
  </si>
  <si>
    <t>Dotacje celowe przekazane gminie na inwestycje i zakupy inwestycyjne realizowane na podstawie porozumień (umów) między jednostkami samorządu terytorialnego - dotyczy realizowanego w 2010 r. projektu pn. "Rozbudowa infrastruktury teleinformatycznej na obszarze Powiaty Wrocławskiego i 7 gmin oraz wprowadzenie i zwiększenie dostępności elektronicznych usług dla mieszkańców i podmiotów gospodarczych regionu powiatu i gmin: Czernica, Jordanów Śl., Kąty Wrocławskie, Kobierzyce, Mietków, Sobótka, Żórawina"</t>
  </si>
  <si>
    <t>Dotacje celowe przekazane gminie na inwestycje i zakupy inwestycyjne realizowane na podstawie porozumień (umów) między jednostkami samorządu terytorialnego</t>
  </si>
  <si>
    <t>Dotacja celowa dla powiatu (Miasto Wrocław)</t>
  </si>
  <si>
    <t>Dotacja celowa dla gmin - dotyczy zrealizowanego w 2010 r. projektu realizowanego w 2010 r. projektu pn. "Rozbudowa infrastruktury teleinformatycznej na obszarze Powiaty Wrocławskiego i 7 gmin oraz wprowadzenie i zwiększenie dostępności elektronicznych usług dla mieszkańców i podmiotów gospodarczych regionu powiatu i gmin: Czernica, Jordanów Śl., Kąty Wrocławskie, Kobierzyce, Mietków, Sobótka, Żórawina"</t>
  </si>
  <si>
    <t>Plan dochodów i wydatków rachunku dochodów samorządowych jednostek oświaty w 2011 r.</t>
  </si>
  <si>
    <t>Dochody</t>
  </si>
  <si>
    <t>Nazwa</t>
  </si>
  <si>
    <t>Jednostka</t>
  </si>
  <si>
    <t>RAZEM</t>
  </si>
  <si>
    <t xml:space="preserve">Kultura fizyczna </t>
  </si>
  <si>
    <t>Kultura fizyczna</t>
  </si>
  <si>
    <t xml:space="preserve">Zadania w zakresie kultury fizycznej </t>
  </si>
  <si>
    <t>Wolne środki</t>
  </si>
  <si>
    <t>Dochody z zakresu administracji rządowej przekazywane do budżetu państwa na rok 2011</t>
  </si>
  <si>
    <t xml:space="preserve">Załącznik nr 1                         do uchwały                 Rady Powiatu                        nr V/32/11                                      z dnia 9 lutego 2011 r.  </t>
  </si>
  <si>
    <t xml:space="preserve">Załącznik nr 2                         do uchwały Rady Powiatu nr V/32/11                                   z dnia 9 lutego 2011 r.       </t>
  </si>
  <si>
    <t xml:space="preserve">Załącznik nr 3                                                                       do uchwały Rady Powiatu                       nr V/32/11                                                                  z dnia 9 lutego 2011 r. </t>
  </si>
  <si>
    <t xml:space="preserve">Załącznik nr 4                               do uchwały                               Rady Powiatu nr V/32/11                                    z dnia 9 lutego 2011 r.  </t>
  </si>
  <si>
    <t>Załącznik nr 5                      do uchwały                             Rady Powiatu                             nr V/32/11                                              z dnia 9 lutego 2011 r.</t>
  </si>
  <si>
    <t>Załącznik nr 7                                      do uchwały                                                                      Rady Powiatu nr V/32/11                                               z dnia 9 lutego 2011 r.</t>
  </si>
  <si>
    <t xml:space="preserve">Załącznik nr 8                              do uchwały                         Rady Powiatu nr V/32/11                                           z dnia 9 lutego 2011 r.               </t>
  </si>
  <si>
    <t>Załącznik nr 9                              do uchwały                         Rady Powiatu nr V/32/11                      z dnia 9 lutego 2011 r.</t>
  </si>
  <si>
    <t xml:space="preserve">Załacznik nr 11                                                                 do uchwały                                                            Rady Powiatu nr V/32/11                             z dnia 9 lutego 2011 r.           </t>
  </si>
  <si>
    <t>Załącznik nr 6                                                        do uchwały                                             Rady Powiatu nr V/32/11                                       z dnia 9 lutego 2011 r.</t>
  </si>
  <si>
    <t>Powiatowy Zespół Szkół Nr 1 w Krzyżowicach</t>
  </si>
  <si>
    <t>Załącznik nr 10 do uchwały Rady Powiatu nr V/32/11                            z dnia 9 lutego 2011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</si>
</sst>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\ _z_ł_-;_-@_-"/>
  </numFmts>
  <fonts count="17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indexed="42"/>
      <name val="Arial"/>
      <family val="0"/>
    </font>
    <font>
      <sz val="10"/>
      <color indexed="53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1" fontId="2" fillId="0" borderId="1" xfId="0" applyNumberFormat="1" applyFont="1" applyBorder="1" applyAlignment="1">
      <alignment vertical="center"/>
    </xf>
    <xf numFmtId="41" fontId="3" fillId="2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1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1" fontId="0" fillId="0" borderId="1" xfId="0" applyNumberFormat="1" applyBorder="1" applyAlignment="1">
      <alignment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41" fontId="3" fillId="0" borderId="1" xfId="0" applyNumberFormat="1" applyFont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49" fontId="3" fillId="5" borderId="1" xfId="0" applyNumberFormat="1" applyFont="1" applyFill="1" applyBorder="1" applyAlignment="1">
      <alignment horizontal="center" vertical="center"/>
    </xf>
    <xf numFmtId="41" fontId="3" fillId="5" borderId="1" xfId="0" applyNumberFormat="1" applyFont="1" applyFill="1" applyBorder="1" applyAlignment="1">
      <alignment vertical="center"/>
    </xf>
    <xf numFmtId="41" fontId="2" fillId="5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0" borderId="1" xfId="0" applyFont="1" applyBorder="1" applyAlignment="1">
      <alignment/>
    </xf>
    <xf numFmtId="41" fontId="2" fillId="0" borderId="1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/>
    </xf>
    <xf numFmtId="4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wrapText="1"/>
    </xf>
    <xf numFmtId="41" fontId="7" fillId="0" borderId="1" xfId="0" applyNumberFormat="1" applyFont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1" fontId="3" fillId="4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center"/>
    </xf>
    <xf numFmtId="41" fontId="7" fillId="3" borderId="1" xfId="0" applyNumberFormat="1" applyFont="1" applyFill="1" applyBorder="1" applyAlignment="1">
      <alignment/>
    </xf>
    <xf numFmtId="41" fontId="0" fillId="0" borderId="1" xfId="0" applyNumberFormat="1" applyBorder="1" applyAlignment="1">
      <alignment/>
    </xf>
    <xf numFmtId="41" fontId="0" fillId="5" borderId="1" xfId="0" applyNumberFormat="1" applyFill="1" applyBorder="1" applyAlignment="1">
      <alignment/>
    </xf>
    <xf numFmtId="41" fontId="7" fillId="5" borderId="1" xfId="0" applyNumberFormat="1" applyFont="1" applyFill="1" applyBorder="1" applyAlignment="1">
      <alignment/>
    </xf>
    <xf numFmtId="0" fontId="0" fillId="2" borderId="1" xfId="0" applyFill="1" applyBorder="1" applyAlignment="1">
      <alignment horizontal="center" vertical="center" wrapText="1"/>
    </xf>
    <xf numFmtId="41" fontId="0" fillId="5" borderId="1" xfId="0" applyNumberFormat="1" applyFont="1" applyFill="1" applyBorder="1" applyAlignment="1">
      <alignment/>
    </xf>
    <xf numFmtId="41" fontId="7" fillId="0" borderId="1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1" fontId="0" fillId="0" borderId="0" xfId="0" applyNumberFormat="1" applyBorder="1" applyAlignment="1">
      <alignment/>
    </xf>
    <xf numFmtId="49" fontId="7" fillId="3" borderId="1" xfId="0" applyNumberFormat="1" applyFon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7" fillId="5" borderId="1" xfId="0" applyNumberFormat="1" applyFont="1" applyFill="1" applyBorder="1" applyAlignment="1">
      <alignment horizontal="center"/>
    </xf>
    <xf numFmtId="49" fontId="0" fillId="5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1" xfId="0" applyNumberFormat="1" applyFont="1" applyBorder="1" applyAlignment="1">
      <alignment horizontal="center"/>
    </xf>
    <xf numFmtId="41" fontId="0" fillId="0" borderId="1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41" fontId="0" fillId="0" borderId="0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49" fontId="0" fillId="5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/>
    </xf>
    <xf numFmtId="49" fontId="7" fillId="0" borderId="1" xfId="0" applyNumberFormat="1" applyFont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41" fontId="7" fillId="3" borderId="1" xfId="0" applyNumberFormat="1" applyFont="1" applyFill="1" applyBorder="1" applyAlignment="1">
      <alignment vertical="center"/>
    </xf>
    <xf numFmtId="49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41" fontId="7" fillId="5" borderId="1" xfId="0" applyNumberFormat="1" applyFont="1" applyFill="1" applyBorder="1" applyAlignment="1">
      <alignment vertical="center"/>
    </xf>
    <xf numFmtId="0" fontId="0" fillId="0" borderId="4" xfId="0" applyBorder="1" applyAlignment="1">
      <alignment/>
    </xf>
    <xf numFmtId="0" fontId="7" fillId="0" borderId="3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6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9" fontId="2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49" fontId="0" fillId="5" borderId="1" xfId="0" applyNumberFormat="1" applyFont="1" applyFill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1" fontId="11" fillId="0" borderId="1" xfId="0" applyNumberFormat="1" applyFont="1" applyBorder="1" applyAlignment="1">
      <alignment vertical="center"/>
    </xf>
    <xf numFmtId="49" fontId="7" fillId="3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vertical="center" wrapText="1"/>
    </xf>
    <xf numFmtId="41" fontId="0" fillId="3" borderId="1" xfId="0" applyNumberFormat="1" applyFill="1" applyBorder="1" applyAlignment="1">
      <alignment/>
    </xf>
    <xf numFmtId="41" fontId="0" fillId="5" borderId="1" xfId="0" applyNumberFormat="1" applyFont="1" applyFill="1" applyBorder="1" applyAlignment="1">
      <alignment vertical="center"/>
    </xf>
    <xf numFmtId="0" fontId="0" fillId="5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vertical="center"/>
    </xf>
    <xf numFmtId="41" fontId="2" fillId="3" borderId="1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41" fontId="0" fillId="0" borderId="1" xfId="0" applyNumberFormat="1" applyFont="1" applyBorder="1" applyAlignment="1">
      <alignment vertical="center"/>
    </xf>
    <xf numFmtId="0" fontId="2" fillId="2" borderId="6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5" xfId="0" applyFill="1" applyBorder="1" applyAlignment="1">
      <alignment/>
    </xf>
    <xf numFmtId="0" fontId="12" fillId="3" borderId="1" xfId="0" applyFont="1" applyFill="1" applyBorder="1" applyAlignment="1">
      <alignment/>
    </xf>
    <xf numFmtId="0" fontId="0" fillId="2" borderId="1" xfId="0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41" fontId="0" fillId="0" borderId="1" xfId="0" applyNumberFormat="1" applyFont="1" applyBorder="1" applyAlignment="1">
      <alignment horizontal="center"/>
    </xf>
    <xf numFmtId="41" fontId="7" fillId="3" borderId="1" xfId="0" applyNumberFormat="1" applyFont="1" applyFill="1" applyBorder="1" applyAlignment="1">
      <alignment horizontal="center"/>
    </xf>
    <xf numFmtId="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41" fontId="2" fillId="0" borderId="1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0" fontId="0" fillId="3" borderId="1" xfId="0" applyFont="1" applyFill="1" applyBorder="1" applyAlignment="1">
      <alignment/>
    </xf>
    <xf numFmtId="41" fontId="2" fillId="3" borderId="1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1" fontId="3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1" fontId="2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/>
    </xf>
    <xf numFmtId="49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1" fontId="7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41" fontId="3" fillId="6" borderId="1" xfId="0" applyNumberFormat="1" applyFont="1" applyFill="1" applyBorder="1" applyAlignment="1">
      <alignment vertical="center"/>
    </xf>
    <xf numFmtId="41" fontId="2" fillId="6" borderId="1" xfId="0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41" fontId="2" fillId="5" borderId="1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1" fontId="3" fillId="5" borderId="1" xfId="0" applyNumberFormat="1" applyFont="1" applyFill="1" applyBorder="1" applyAlignment="1">
      <alignment/>
    </xf>
    <xf numFmtId="0" fontId="0" fillId="0" borderId="0" xfId="0" applyFont="1" applyAlignment="1">
      <alignment horizontal="left" vertical="center" wrapText="1"/>
    </xf>
    <xf numFmtId="0" fontId="7" fillId="0" borderId="1" xfId="0" applyFont="1" applyBorder="1" applyAlignment="1">
      <alignment wrapText="1"/>
    </xf>
    <xf numFmtId="49" fontId="3" fillId="7" borderId="1" xfId="0" applyNumberFormat="1" applyFont="1" applyFill="1" applyBorder="1" applyAlignment="1">
      <alignment horizontal="center" vertical="center"/>
    </xf>
    <xf numFmtId="41" fontId="3" fillId="7" borderId="1" xfId="0" applyNumberFormat="1" applyFont="1" applyFill="1" applyBorder="1" applyAlignment="1">
      <alignment vertical="center"/>
    </xf>
    <xf numFmtId="0" fontId="0" fillId="7" borderId="1" xfId="0" applyFill="1" applyBorder="1" applyAlignment="1">
      <alignment/>
    </xf>
    <xf numFmtId="0" fontId="0" fillId="7" borderId="0" xfId="0" applyFill="1" applyAlignment="1">
      <alignment/>
    </xf>
    <xf numFmtId="49" fontId="2" fillId="7" borderId="1" xfId="0" applyNumberFormat="1" applyFont="1" applyFill="1" applyBorder="1" applyAlignment="1">
      <alignment horizontal="center" vertical="center"/>
    </xf>
    <xf numFmtId="41" fontId="2" fillId="7" borderId="1" xfId="0" applyNumberFormat="1" applyFont="1" applyFill="1" applyBorder="1" applyAlignment="1">
      <alignment vertical="center"/>
    </xf>
    <xf numFmtId="49" fontId="2" fillId="7" borderId="1" xfId="0" applyNumberFormat="1" applyFont="1" applyFill="1" applyBorder="1" applyAlignment="1">
      <alignment horizontal="center" vertical="center"/>
    </xf>
    <xf numFmtId="41" fontId="2" fillId="7" borderId="1" xfId="0" applyNumberFormat="1" applyFont="1" applyFill="1" applyBorder="1" applyAlignment="1">
      <alignment vertical="center"/>
    </xf>
    <xf numFmtId="0" fontId="0" fillId="3" borderId="0" xfId="0" applyFill="1" applyAlignment="1">
      <alignment/>
    </xf>
    <xf numFmtId="0" fontId="8" fillId="7" borderId="1" xfId="0" applyFont="1" applyFill="1" applyBorder="1" applyAlignment="1">
      <alignment vertical="center" wrapText="1"/>
    </xf>
    <xf numFmtId="49" fontId="7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/>
    </xf>
    <xf numFmtId="0" fontId="0" fillId="5" borderId="0" xfId="0" applyFill="1" applyAlignment="1">
      <alignment/>
    </xf>
    <xf numFmtId="49" fontId="2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0" xfId="0" applyFont="1" applyFill="1" applyAlignment="1">
      <alignment/>
    </xf>
    <xf numFmtId="0" fontId="0" fillId="7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vertic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Font="1" applyBorder="1" applyAlignment="1">
      <alignment wrapText="1"/>
    </xf>
    <xf numFmtId="0" fontId="2" fillId="0" borderId="6" xfId="0" applyFont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41" fontId="7" fillId="0" borderId="14" xfId="0" applyNumberFormat="1" applyFont="1" applyBorder="1" applyAlignment="1">
      <alignment/>
    </xf>
    <xf numFmtId="0" fontId="0" fillId="0" borderId="7" xfId="0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41" fontId="7" fillId="0" borderId="5" xfId="0" applyNumberFormat="1" applyFont="1" applyBorder="1" applyAlignment="1">
      <alignment vertical="center"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41" fontId="0" fillId="0" borderId="14" xfId="0" applyNumberFormat="1" applyBorder="1" applyAlignment="1">
      <alignment/>
    </xf>
    <xf numFmtId="0" fontId="7" fillId="0" borderId="14" xfId="0" applyFont="1" applyBorder="1" applyAlignment="1">
      <alignment/>
    </xf>
    <xf numFmtId="41" fontId="0" fillId="0" borderId="16" xfId="0" applyNumberFormat="1" applyBorder="1" applyAlignment="1">
      <alignment/>
    </xf>
    <xf numFmtId="41" fontId="0" fillId="0" borderId="2" xfId="0" applyNumberFormat="1" applyBorder="1" applyAlignment="1">
      <alignment/>
    </xf>
    <xf numFmtId="49" fontId="0" fillId="0" borderId="1" xfId="0" applyNumberFormat="1" applyFill="1" applyBorder="1" applyAlignment="1">
      <alignment horizontal="center" vertical="center"/>
    </xf>
    <xf numFmtId="41" fontId="0" fillId="0" borderId="1" xfId="0" applyNumberForma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41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41" fontId="3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 horizontal="center"/>
    </xf>
    <xf numFmtId="0" fontId="3" fillId="3" borderId="6" xfId="0" applyFon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left" vertical="center" wrapText="1"/>
    </xf>
    <xf numFmtId="0" fontId="0" fillId="5" borderId="12" xfId="0" applyFont="1" applyFill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49" fontId="0" fillId="0" borderId="7" xfId="0" applyNumberFormat="1" applyFill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49" fontId="16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wrapText="1"/>
    </xf>
    <xf numFmtId="41" fontId="11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 wrapText="1"/>
    </xf>
    <xf numFmtId="41" fontId="7" fillId="3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41" fontId="7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41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41" fontId="7" fillId="3" borderId="2" xfId="0" applyNumberFormat="1" applyFont="1" applyFill="1" applyBorder="1" applyAlignment="1">
      <alignment horizontal="center" vertical="center"/>
    </xf>
    <xf numFmtId="41" fontId="7" fillId="3" borderId="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7" fillId="0" borderId="2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workbookViewId="0" topLeftCell="A1">
      <selection activeCell="E1" sqref="E1"/>
    </sheetView>
  </sheetViews>
  <sheetFormatPr defaultColWidth="9.140625" defaultRowHeight="12.75"/>
  <cols>
    <col min="1" max="1" width="6.140625" style="4" customWidth="1"/>
    <col min="2" max="2" width="7.421875" style="0" customWidth="1"/>
    <col min="3" max="3" width="9.57421875" style="0" customWidth="1"/>
    <col min="4" max="4" width="57.00390625" style="0" customWidth="1"/>
    <col min="5" max="5" width="20.7109375" style="0" customWidth="1"/>
  </cols>
  <sheetData>
    <row r="1" ht="63.75">
      <c r="E1" s="105" t="s">
        <v>450</v>
      </c>
    </row>
    <row r="3" spans="3:4" ht="18">
      <c r="C3" s="253" t="s">
        <v>358</v>
      </c>
      <c r="D3" s="253"/>
    </row>
    <row r="6" spans="1:5" ht="27.75" customHeight="1">
      <c r="A6" s="5" t="s">
        <v>0</v>
      </c>
      <c r="B6" s="3" t="s">
        <v>20</v>
      </c>
      <c r="C6" s="3" t="s">
        <v>1</v>
      </c>
      <c r="D6" s="3" t="s">
        <v>2</v>
      </c>
      <c r="E6" s="3" t="s">
        <v>359</v>
      </c>
    </row>
    <row r="7" spans="1:5" ht="15.75">
      <c r="A7" s="11" t="s">
        <v>3</v>
      </c>
      <c r="B7" s="11"/>
      <c r="C7" s="12"/>
      <c r="D7" s="14" t="s">
        <v>5</v>
      </c>
      <c r="E7" s="13">
        <f>SUM(E8)</f>
        <v>10000</v>
      </c>
    </row>
    <row r="8" spans="1:5" ht="15">
      <c r="A8" s="7"/>
      <c r="B8" s="7" t="s">
        <v>4</v>
      </c>
      <c r="C8" s="8"/>
      <c r="D8" s="1" t="s">
        <v>6</v>
      </c>
      <c r="E8" s="39">
        <f>E9</f>
        <v>10000</v>
      </c>
    </row>
    <row r="9" spans="1:5" ht="60">
      <c r="A9" s="7"/>
      <c r="B9" s="7"/>
      <c r="C9" s="8">
        <v>2110</v>
      </c>
      <c r="D9" s="6" t="s">
        <v>7</v>
      </c>
      <c r="E9" s="39">
        <v>10000</v>
      </c>
    </row>
    <row r="10" spans="1:5" ht="15.75">
      <c r="A10" s="11" t="s">
        <v>8</v>
      </c>
      <c r="B10" s="11"/>
      <c r="C10" s="12"/>
      <c r="D10" s="14" t="s">
        <v>21</v>
      </c>
      <c r="E10" s="13">
        <f>E11</f>
        <v>45500</v>
      </c>
    </row>
    <row r="11" spans="1:5" ht="15">
      <c r="A11" s="7"/>
      <c r="B11" s="7" t="s">
        <v>9</v>
      </c>
      <c r="C11" s="8"/>
      <c r="D11" s="1" t="s">
        <v>10</v>
      </c>
      <c r="E11" s="39">
        <f>E12</f>
        <v>45500</v>
      </c>
    </row>
    <row r="12" spans="1:5" ht="60">
      <c r="A12" s="7"/>
      <c r="B12" s="7"/>
      <c r="C12" s="8">
        <v>2460</v>
      </c>
      <c r="D12" s="6" t="s">
        <v>11</v>
      </c>
      <c r="E12" s="39">
        <v>45500</v>
      </c>
    </row>
    <row r="13" spans="1:5" ht="15.75">
      <c r="A13" s="11" t="s">
        <v>12</v>
      </c>
      <c r="B13" s="11"/>
      <c r="C13" s="12"/>
      <c r="D13" s="14" t="s">
        <v>13</v>
      </c>
      <c r="E13" s="13">
        <f>E14</f>
        <v>17000</v>
      </c>
    </row>
    <row r="14" spans="1:5" ht="15">
      <c r="A14" s="7"/>
      <c r="B14" s="7" t="s">
        <v>14</v>
      </c>
      <c r="C14" s="8"/>
      <c r="D14" s="1" t="s">
        <v>15</v>
      </c>
      <c r="E14" s="39">
        <f>E15+E16</f>
        <v>17000</v>
      </c>
    </row>
    <row r="15" spans="1:5" ht="45">
      <c r="A15" s="7"/>
      <c r="B15" s="7"/>
      <c r="C15" s="8">
        <v>2320</v>
      </c>
      <c r="D15" s="6" t="s">
        <v>79</v>
      </c>
      <c r="E15" s="39">
        <v>17000</v>
      </c>
    </row>
    <row r="16" spans="1:5" ht="15" hidden="1">
      <c r="A16" s="7"/>
      <c r="B16" s="7"/>
      <c r="C16" s="8"/>
      <c r="D16" s="6"/>
      <c r="E16" s="39"/>
    </row>
    <row r="17" spans="1:5" ht="15.75">
      <c r="A17" s="11" t="s">
        <v>16</v>
      </c>
      <c r="B17" s="11"/>
      <c r="C17" s="12"/>
      <c r="D17" s="14" t="s">
        <v>17</v>
      </c>
      <c r="E17" s="13">
        <f>E18</f>
        <v>33197524</v>
      </c>
    </row>
    <row r="18" spans="1:5" ht="15">
      <c r="A18" s="7"/>
      <c r="B18" s="7" t="s">
        <v>18</v>
      </c>
      <c r="C18" s="8"/>
      <c r="D18" s="1" t="s">
        <v>19</v>
      </c>
      <c r="E18" s="39">
        <f>E19+E20</f>
        <v>33197524</v>
      </c>
    </row>
    <row r="19" spans="1:5" ht="30">
      <c r="A19" s="7"/>
      <c r="B19" s="7"/>
      <c r="C19" s="7" t="s">
        <v>265</v>
      </c>
      <c r="D19" s="15" t="s">
        <v>279</v>
      </c>
      <c r="E19" s="39">
        <v>33047524</v>
      </c>
    </row>
    <row r="20" spans="1:5" ht="60">
      <c r="A20" s="7"/>
      <c r="B20" s="7"/>
      <c r="C20" s="8">
        <v>2110</v>
      </c>
      <c r="D20" s="6" t="s">
        <v>7</v>
      </c>
      <c r="E20" s="39">
        <v>150000</v>
      </c>
    </row>
    <row r="21" spans="1:5" ht="15.75">
      <c r="A21" s="11" t="s">
        <v>22</v>
      </c>
      <c r="B21" s="11"/>
      <c r="C21" s="12"/>
      <c r="D21" s="14" t="s">
        <v>23</v>
      </c>
      <c r="E21" s="13">
        <f>E22+E26+E28+E30</f>
        <v>4311833</v>
      </c>
    </row>
    <row r="22" spans="1:5" ht="15.75" customHeight="1">
      <c r="A22" s="7"/>
      <c r="B22" s="7" t="s">
        <v>24</v>
      </c>
      <c r="C22" s="8"/>
      <c r="D22" s="1" t="s">
        <v>25</v>
      </c>
      <c r="E22" s="39">
        <f>E23+E24+E25</f>
        <v>3851868</v>
      </c>
    </row>
    <row r="23" spans="1:5" ht="60.75" customHeight="1">
      <c r="A23" s="7"/>
      <c r="B23" s="7"/>
      <c r="C23" s="8">
        <v>6207</v>
      </c>
      <c r="D23" s="6" t="s">
        <v>413</v>
      </c>
      <c r="E23" s="39">
        <v>1431868</v>
      </c>
    </row>
    <row r="24" spans="1:5" ht="60">
      <c r="A24" s="7"/>
      <c r="B24" s="7"/>
      <c r="C24" s="8">
        <v>2110</v>
      </c>
      <c r="D24" s="15" t="s">
        <v>7</v>
      </c>
      <c r="E24" s="39">
        <v>220000</v>
      </c>
    </row>
    <row r="25" spans="1:5" ht="15">
      <c r="A25" s="7"/>
      <c r="B25" s="7"/>
      <c r="C25" s="7" t="s">
        <v>241</v>
      </c>
      <c r="D25" s="15" t="s">
        <v>357</v>
      </c>
      <c r="E25" s="39">
        <v>2200000</v>
      </c>
    </row>
    <row r="26" spans="1:5" ht="15">
      <c r="A26" s="7"/>
      <c r="B26" s="7" t="s">
        <v>26</v>
      </c>
      <c r="C26" s="8"/>
      <c r="D26" s="1" t="s">
        <v>27</v>
      </c>
      <c r="E26" s="39">
        <f>E27</f>
        <v>55000</v>
      </c>
    </row>
    <row r="27" spans="1:5" ht="60">
      <c r="A27" s="7"/>
      <c r="B27" s="7"/>
      <c r="C27" s="8">
        <v>2110</v>
      </c>
      <c r="D27" s="15" t="s">
        <v>7</v>
      </c>
      <c r="E27" s="39">
        <v>55000</v>
      </c>
    </row>
    <row r="28" spans="1:5" ht="15">
      <c r="A28" s="7"/>
      <c r="B28" s="7" t="s">
        <v>28</v>
      </c>
      <c r="C28" s="8"/>
      <c r="D28" s="1" t="s">
        <v>29</v>
      </c>
      <c r="E28" s="39">
        <f>E29</f>
        <v>20000</v>
      </c>
    </row>
    <row r="29" spans="1:5" ht="60">
      <c r="A29" s="7"/>
      <c r="B29" s="7"/>
      <c r="C29" s="8">
        <v>2110</v>
      </c>
      <c r="D29" s="15" t="s">
        <v>7</v>
      </c>
      <c r="E29" s="39">
        <v>20000</v>
      </c>
    </row>
    <row r="30" spans="1:5" ht="15">
      <c r="A30" s="7"/>
      <c r="B30" s="7" t="s">
        <v>30</v>
      </c>
      <c r="C30" s="8"/>
      <c r="D30" s="1" t="s">
        <v>31</v>
      </c>
      <c r="E30" s="39">
        <f>E31+E32</f>
        <v>384965</v>
      </c>
    </row>
    <row r="31" spans="1:5" ht="60">
      <c r="A31" s="7"/>
      <c r="B31" s="7"/>
      <c r="C31" s="8">
        <v>2110</v>
      </c>
      <c r="D31" s="15" t="s">
        <v>7</v>
      </c>
      <c r="E31" s="39">
        <v>384965</v>
      </c>
    </row>
    <row r="32" spans="1:5" ht="60" hidden="1">
      <c r="A32" s="7"/>
      <c r="B32" s="7"/>
      <c r="C32" s="8"/>
      <c r="D32" s="15" t="s">
        <v>32</v>
      </c>
      <c r="E32" s="39"/>
    </row>
    <row r="33" spans="1:5" ht="15.75">
      <c r="A33" s="11" t="s">
        <v>33</v>
      </c>
      <c r="B33" s="11"/>
      <c r="C33" s="12"/>
      <c r="D33" s="14" t="s">
        <v>42</v>
      </c>
      <c r="E33" s="13">
        <f>E34+E39+E36</f>
        <v>2142484</v>
      </c>
    </row>
    <row r="34" spans="1:5" ht="15">
      <c r="A34" s="7"/>
      <c r="B34" s="7" t="s">
        <v>34</v>
      </c>
      <c r="C34" s="8"/>
      <c r="D34" s="1" t="s">
        <v>35</v>
      </c>
      <c r="E34" s="39">
        <f>E35</f>
        <v>216876</v>
      </c>
    </row>
    <row r="35" spans="1:5" ht="60">
      <c r="A35" s="7"/>
      <c r="B35" s="7"/>
      <c r="C35" s="8">
        <v>2110</v>
      </c>
      <c r="D35" s="15" t="s">
        <v>7</v>
      </c>
      <c r="E35" s="39">
        <v>216876</v>
      </c>
    </row>
    <row r="36" spans="1:5" ht="15">
      <c r="A36" s="7"/>
      <c r="B36" s="7" t="s">
        <v>109</v>
      </c>
      <c r="C36" s="8"/>
      <c r="D36" s="15" t="s">
        <v>112</v>
      </c>
      <c r="E36" s="39">
        <f>E37+E38</f>
        <v>1882608</v>
      </c>
    </row>
    <row r="37" spans="1:6" ht="45">
      <c r="A37" s="7"/>
      <c r="B37" s="7"/>
      <c r="C37" s="8">
        <v>2360</v>
      </c>
      <c r="D37" s="15" t="s">
        <v>273</v>
      </c>
      <c r="E37" s="39">
        <v>399000</v>
      </c>
      <c r="F37" s="142">
        <v>0.25</v>
      </c>
    </row>
    <row r="38" spans="1:6" ht="60">
      <c r="A38" s="7"/>
      <c r="B38" s="7"/>
      <c r="C38" s="8">
        <v>6207</v>
      </c>
      <c r="D38" s="6" t="s">
        <v>413</v>
      </c>
      <c r="E38" s="39">
        <v>1483608</v>
      </c>
      <c r="F38" s="142"/>
    </row>
    <row r="39" spans="1:5" ht="15">
      <c r="A39" s="7"/>
      <c r="B39" s="7" t="s">
        <v>36</v>
      </c>
      <c r="C39" s="8"/>
      <c r="D39" s="1" t="s">
        <v>328</v>
      </c>
      <c r="E39" s="39">
        <f>E40</f>
        <v>43000</v>
      </c>
    </row>
    <row r="40" spans="1:5" ht="60">
      <c r="A40" s="7"/>
      <c r="B40" s="7"/>
      <c r="C40" s="8">
        <v>2110</v>
      </c>
      <c r="D40" s="15" t="s">
        <v>7</v>
      </c>
      <c r="E40" s="39">
        <v>43000</v>
      </c>
    </row>
    <row r="41" spans="1:5" ht="15.75">
      <c r="A41" s="11" t="s">
        <v>38</v>
      </c>
      <c r="B41" s="11"/>
      <c r="C41" s="12"/>
      <c r="D41" s="14" t="s">
        <v>39</v>
      </c>
      <c r="E41" s="13">
        <f>E42</f>
        <v>1000</v>
      </c>
    </row>
    <row r="42" spans="1:5" ht="15">
      <c r="A42" s="7"/>
      <c r="B42" s="7" t="s">
        <v>40</v>
      </c>
      <c r="C42" s="8"/>
      <c r="D42" s="1" t="s">
        <v>41</v>
      </c>
      <c r="E42" s="39">
        <f>E43</f>
        <v>1000</v>
      </c>
    </row>
    <row r="43" spans="1:5" ht="60">
      <c r="A43" s="7"/>
      <c r="B43" s="7"/>
      <c r="C43" s="8">
        <v>2110</v>
      </c>
      <c r="D43" s="15" t="s">
        <v>7</v>
      </c>
      <c r="E43" s="39">
        <v>1000</v>
      </c>
    </row>
    <row r="44" spans="1:5" ht="31.5">
      <c r="A44" s="11" t="s">
        <v>115</v>
      </c>
      <c r="B44" s="11"/>
      <c r="C44" s="12"/>
      <c r="D44" s="122" t="s">
        <v>129</v>
      </c>
      <c r="E44" s="13">
        <f>E45+E47</f>
        <v>3000</v>
      </c>
    </row>
    <row r="45" spans="1:5" ht="15" hidden="1">
      <c r="A45" s="7"/>
      <c r="B45" s="7" t="s">
        <v>274</v>
      </c>
      <c r="C45" s="8"/>
      <c r="D45" s="15" t="s">
        <v>275</v>
      </c>
      <c r="E45" s="39">
        <f>E46</f>
        <v>0</v>
      </c>
    </row>
    <row r="46" spans="1:5" ht="60" hidden="1">
      <c r="A46" s="7"/>
      <c r="B46" s="7"/>
      <c r="C46" s="8">
        <v>6410</v>
      </c>
      <c r="D46" s="15" t="s">
        <v>32</v>
      </c>
      <c r="E46" s="39"/>
    </row>
    <row r="47" spans="1:5" ht="15">
      <c r="A47" s="7"/>
      <c r="B47" s="7" t="s">
        <v>276</v>
      </c>
      <c r="C47" s="8"/>
      <c r="D47" s="15" t="s">
        <v>277</v>
      </c>
      <c r="E47" s="39">
        <f>E48</f>
        <v>3000</v>
      </c>
    </row>
    <row r="48" spans="1:5" ht="60">
      <c r="A48" s="7"/>
      <c r="B48" s="7"/>
      <c r="C48" s="8">
        <v>2110</v>
      </c>
      <c r="D48" s="15" t="s">
        <v>7</v>
      </c>
      <c r="E48" s="39">
        <v>3000</v>
      </c>
    </row>
    <row r="49" spans="1:5" ht="63">
      <c r="A49" s="11" t="s">
        <v>43</v>
      </c>
      <c r="B49" s="11"/>
      <c r="C49" s="12"/>
      <c r="D49" s="16" t="s">
        <v>44</v>
      </c>
      <c r="E49" s="13">
        <f>E50+E53</f>
        <v>28075439</v>
      </c>
    </row>
    <row r="50" spans="1:5" ht="30">
      <c r="A50" s="7"/>
      <c r="B50" s="7" t="s">
        <v>45</v>
      </c>
      <c r="C50" s="8"/>
      <c r="D50" s="6" t="s">
        <v>77</v>
      </c>
      <c r="E50" s="39">
        <f>E52+E51</f>
        <v>3600000</v>
      </c>
    </row>
    <row r="51" spans="1:5" ht="15">
      <c r="A51" s="7"/>
      <c r="B51" s="7"/>
      <c r="C51" s="7" t="s">
        <v>46</v>
      </c>
      <c r="D51" s="1" t="s">
        <v>47</v>
      </c>
      <c r="E51" s="39">
        <v>2900000</v>
      </c>
    </row>
    <row r="52" spans="1:6" ht="45">
      <c r="A52" s="7"/>
      <c r="B52" s="7"/>
      <c r="C52" s="7" t="s">
        <v>272</v>
      </c>
      <c r="D52" s="15" t="s">
        <v>278</v>
      </c>
      <c r="E52" s="39">
        <v>700000</v>
      </c>
      <c r="F52" s="143" t="s">
        <v>309</v>
      </c>
    </row>
    <row r="53" spans="1:5" ht="30">
      <c r="A53" s="7"/>
      <c r="B53" s="7" t="s">
        <v>48</v>
      </c>
      <c r="C53" s="8"/>
      <c r="D53" s="6" t="s">
        <v>49</v>
      </c>
      <c r="E53" s="39">
        <f>E54+E55</f>
        <v>24475439</v>
      </c>
    </row>
    <row r="54" spans="1:5" ht="15">
      <c r="A54" s="7"/>
      <c r="B54" s="7"/>
      <c r="C54" s="7" t="s">
        <v>50</v>
      </c>
      <c r="D54" s="1" t="s">
        <v>51</v>
      </c>
      <c r="E54" s="39">
        <v>22975439</v>
      </c>
    </row>
    <row r="55" spans="1:5" ht="15">
      <c r="A55" s="7"/>
      <c r="B55" s="7"/>
      <c r="C55" s="7" t="s">
        <v>52</v>
      </c>
      <c r="D55" s="1" t="s">
        <v>53</v>
      </c>
      <c r="E55" s="39">
        <v>1500000</v>
      </c>
    </row>
    <row r="56" spans="1:5" ht="15.75">
      <c r="A56" s="11" t="s">
        <v>252</v>
      </c>
      <c r="B56" s="11"/>
      <c r="C56" s="11"/>
      <c r="D56" s="14" t="s">
        <v>54</v>
      </c>
      <c r="E56" s="13">
        <f>E58+E59+E61</f>
        <v>23865245</v>
      </c>
    </row>
    <row r="57" spans="1:5" ht="30">
      <c r="A57" s="7"/>
      <c r="B57" s="7" t="s">
        <v>55</v>
      </c>
      <c r="C57" s="7"/>
      <c r="D57" s="6" t="s">
        <v>262</v>
      </c>
      <c r="E57" s="39">
        <f>E58</f>
        <v>18779519</v>
      </c>
    </row>
    <row r="58" spans="1:5" ht="15">
      <c r="A58" s="7"/>
      <c r="B58" s="7"/>
      <c r="C58" s="7" t="s">
        <v>56</v>
      </c>
      <c r="D58" s="1" t="s">
        <v>57</v>
      </c>
      <c r="E58" s="39">
        <v>18779519</v>
      </c>
    </row>
    <row r="59" spans="1:5" ht="15" hidden="1">
      <c r="A59" s="7"/>
      <c r="B59" s="7" t="s">
        <v>58</v>
      </c>
      <c r="C59" s="7"/>
      <c r="D59" s="1" t="s">
        <v>80</v>
      </c>
      <c r="E59" s="39">
        <f>E60</f>
        <v>0</v>
      </c>
    </row>
    <row r="60" spans="1:5" ht="15" hidden="1">
      <c r="A60" s="7"/>
      <c r="B60" s="7"/>
      <c r="C60" s="7" t="s">
        <v>56</v>
      </c>
      <c r="D60" s="1" t="s">
        <v>57</v>
      </c>
      <c r="E60" s="39"/>
    </row>
    <row r="61" spans="1:5" ht="15">
      <c r="A61" s="7"/>
      <c r="B61" s="7" t="s">
        <v>59</v>
      </c>
      <c r="C61" s="7"/>
      <c r="D61" s="1" t="s">
        <v>60</v>
      </c>
      <c r="E61" s="39">
        <f>E62</f>
        <v>5085726</v>
      </c>
    </row>
    <row r="62" spans="1:5" ht="15">
      <c r="A62" s="7"/>
      <c r="B62" s="7"/>
      <c r="C62" s="7" t="s">
        <v>56</v>
      </c>
      <c r="D62" s="1" t="s">
        <v>57</v>
      </c>
      <c r="E62" s="39">
        <v>5085726</v>
      </c>
    </row>
    <row r="63" spans="1:5" ht="15.75">
      <c r="A63" s="11" t="s">
        <v>121</v>
      </c>
      <c r="B63" s="11"/>
      <c r="C63" s="11"/>
      <c r="D63" s="14" t="s">
        <v>122</v>
      </c>
      <c r="E63" s="13">
        <f>E64+E68</f>
        <v>274545</v>
      </c>
    </row>
    <row r="64" spans="1:5" ht="15">
      <c r="A64" s="7"/>
      <c r="B64" s="7" t="s">
        <v>140</v>
      </c>
      <c r="C64" s="7"/>
      <c r="D64" s="1" t="s">
        <v>141</v>
      </c>
      <c r="E64" s="39">
        <f>E65+E66+E67</f>
        <v>274545</v>
      </c>
    </row>
    <row r="65" spans="1:5" ht="60" hidden="1">
      <c r="A65" s="7"/>
      <c r="B65" s="7"/>
      <c r="C65" s="7" t="s">
        <v>268</v>
      </c>
      <c r="D65" s="15" t="s">
        <v>313</v>
      </c>
      <c r="E65" s="39"/>
    </row>
    <row r="66" spans="1:5" ht="15" hidden="1">
      <c r="A66" s="7"/>
      <c r="B66" s="7"/>
      <c r="C66" s="7" t="s">
        <v>214</v>
      </c>
      <c r="D66" s="1" t="s">
        <v>215</v>
      </c>
      <c r="E66" s="39"/>
    </row>
    <row r="67" spans="1:5" ht="15">
      <c r="A67" s="7"/>
      <c r="B67" s="7"/>
      <c r="C67" s="7" t="s">
        <v>312</v>
      </c>
      <c r="D67" s="1" t="s">
        <v>314</v>
      </c>
      <c r="E67" s="39">
        <v>274545</v>
      </c>
    </row>
    <row r="68" spans="1:5" ht="15" hidden="1">
      <c r="A68" s="7"/>
      <c r="B68" s="7" t="s">
        <v>144</v>
      </c>
      <c r="C68" s="7"/>
      <c r="D68" s="1" t="s">
        <v>114</v>
      </c>
      <c r="E68" s="39">
        <f>E69</f>
        <v>0</v>
      </c>
    </row>
    <row r="69" spans="1:5" ht="15" hidden="1">
      <c r="A69" s="7"/>
      <c r="B69" s="7"/>
      <c r="C69" s="7" t="s">
        <v>317</v>
      </c>
      <c r="D69" s="1" t="s">
        <v>318</v>
      </c>
      <c r="E69" s="39"/>
    </row>
    <row r="70" spans="1:5" ht="15.75">
      <c r="A70" s="11" t="s">
        <v>61</v>
      </c>
      <c r="B70" s="11"/>
      <c r="C70" s="11"/>
      <c r="D70" s="14" t="s">
        <v>62</v>
      </c>
      <c r="E70" s="13">
        <f>E71</f>
        <v>10392083</v>
      </c>
    </row>
    <row r="71" spans="1:5" ht="45">
      <c r="A71" s="7"/>
      <c r="B71" s="7" t="s">
        <v>63</v>
      </c>
      <c r="C71" s="7"/>
      <c r="D71" s="6" t="s">
        <v>78</v>
      </c>
      <c r="E71" s="39">
        <f>E72</f>
        <v>10392083</v>
      </c>
    </row>
    <row r="72" spans="1:5" ht="60">
      <c r="A72" s="7"/>
      <c r="B72" s="7"/>
      <c r="C72" s="7" t="s">
        <v>64</v>
      </c>
      <c r="D72" s="15" t="s">
        <v>7</v>
      </c>
      <c r="E72" s="39">
        <v>10392083</v>
      </c>
    </row>
    <row r="73" spans="1:5" ht="15" hidden="1">
      <c r="A73" s="7"/>
      <c r="B73" s="7"/>
      <c r="C73" s="7"/>
      <c r="D73" s="1"/>
      <c r="E73" s="39"/>
    </row>
    <row r="74" spans="1:5" ht="15.75">
      <c r="A74" s="11" t="s">
        <v>65</v>
      </c>
      <c r="B74" s="11"/>
      <c r="C74" s="11"/>
      <c r="D74" s="14" t="s">
        <v>66</v>
      </c>
      <c r="E74" s="13">
        <f>E75+E77</f>
        <v>500000</v>
      </c>
    </row>
    <row r="75" spans="1:5" ht="15">
      <c r="A75" s="7"/>
      <c r="B75" s="7" t="s">
        <v>67</v>
      </c>
      <c r="C75" s="7"/>
      <c r="D75" s="1" t="s">
        <v>68</v>
      </c>
      <c r="E75" s="39">
        <f>E76</f>
        <v>250000</v>
      </c>
    </row>
    <row r="76" spans="1:5" ht="45">
      <c r="A76" s="7"/>
      <c r="B76" s="7"/>
      <c r="C76" s="7" t="s">
        <v>69</v>
      </c>
      <c r="D76" s="6" t="s">
        <v>79</v>
      </c>
      <c r="E76" s="39">
        <v>250000</v>
      </c>
    </row>
    <row r="77" spans="1:5" ht="15">
      <c r="A77" s="7"/>
      <c r="B77" s="7" t="s">
        <v>74</v>
      </c>
      <c r="C77" s="7"/>
      <c r="D77" s="1" t="s">
        <v>75</v>
      </c>
      <c r="E77" s="39">
        <f>E78</f>
        <v>250000</v>
      </c>
    </row>
    <row r="78" spans="1:5" ht="45">
      <c r="A78" s="7"/>
      <c r="B78" s="7"/>
      <c r="C78" s="7" t="s">
        <v>69</v>
      </c>
      <c r="D78" s="6" t="s">
        <v>79</v>
      </c>
      <c r="E78" s="39">
        <v>250000</v>
      </c>
    </row>
    <row r="79" spans="1:5" ht="15.75">
      <c r="A79" s="11" t="s">
        <v>351</v>
      </c>
      <c r="B79" s="11"/>
      <c r="C79" s="11"/>
      <c r="D79" s="16" t="s">
        <v>352</v>
      </c>
      <c r="E79" s="13">
        <f>E80</f>
        <v>500000</v>
      </c>
    </row>
    <row r="80" spans="1:5" ht="30">
      <c r="A80" s="7"/>
      <c r="B80" s="7" t="s">
        <v>353</v>
      </c>
      <c r="C80" s="7"/>
      <c r="D80" s="6" t="s">
        <v>354</v>
      </c>
      <c r="E80" s="39">
        <f>E81+E82</f>
        <v>500000</v>
      </c>
    </row>
    <row r="81" spans="1:5" ht="15">
      <c r="A81" s="7"/>
      <c r="B81" s="7"/>
      <c r="C81" s="7" t="s">
        <v>355</v>
      </c>
      <c r="D81" s="6" t="s">
        <v>356</v>
      </c>
      <c r="E81" s="39">
        <v>1000</v>
      </c>
    </row>
    <row r="82" spans="1:5" ht="15">
      <c r="A82" s="7"/>
      <c r="B82" s="7"/>
      <c r="C82" s="7" t="s">
        <v>241</v>
      </c>
      <c r="D82" s="6" t="s">
        <v>357</v>
      </c>
      <c r="E82" s="39">
        <v>499000</v>
      </c>
    </row>
    <row r="83" spans="1:5" ht="15.75">
      <c r="A83" s="11" t="s">
        <v>171</v>
      </c>
      <c r="B83" s="11"/>
      <c r="C83" s="11"/>
      <c r="D83" s="236" t="s">
        <v>445</v>
      </c>
      <c r="E83" s="13">
        <f>E84</f>
        <v>1162309</v>
      </c>
    </row>
    <row r="84" spans="1:5" ht="15">
      <c r="A84" s="7"/>
      <c r="B84" s="7" t="s">
        <v>260</v>
      </c>
      <c r="C84" s="7"/>
      <c r="D84" s="192" t="s">
        <v>261</v>
      </c>
      <c r="E84" s="39">
        <f>E85</f>
        <v>1162309</v>
      </c>
    </row>
    <row r="85" spans="1:5" ht="60">
      <c r="A85" s="7"/>
      <c r="B85" s="7"/>
      <c r="C85" s="7" t="s">
        <v>414</v>
      </c>
      <c r="D85" s="6" t="s">
        <v>413</v>
      </c>
      <c r="E85" s="39">
        <v>1162309</v>
      </c>
    </row>
    <row r="86" spans="1:5" ht="15.75">
      <c r="A86" s="254" t="s">
        <v>76</v>
      </c>
      <c r="B86" s="255"/>
      <c r="C86" s="255"/>
      <c r="D86" s="256"/>
      <c r="E86" s="10">
        <f>E74+E70+E56+E49+E44+E41+E33+E21+E17+E10+E7+E63+E13+E79+E83</f>
        <v>104497962</v>
      </c>
    </row>
  </sheetData>
  <mergeCells count="2">
    <mergeCell ref="C3:D3"/>
    <mergeCell ref="A86:D86"/>
  </mergeCells>
  <printOptions/>
  <pageMargins left="0.75" right="0.75" top="1" bottom="1" header="0.5" footer="0.5"/>
  <pageSetup horizontalDpi="600" verticalDpi="600" orientation="portrait" paperSize="9" scale="85" r:id="rId1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workbookViewId="0" topLeftCell="A1">
      <selection activeCell="O22" sqref="O22"/>
    </sheetView>
  </sheetViews>
  <sheetFormatPr defaultColWidth="9.140625" defaultRowHeight="12.75"/>
  <cols>
    <col min="2" max="2" width="21.57421875" style="0" customWidth="1"/>
    <col min="3" max="3" width="12.421875" style="0" hidden="1" customWidth="1"/>
    <col min="4" max="4" width="12.28125" style="0" hidden="1" customWidth="1"/>
    <col min="5" max="5" width="11.421875" style="0" customWidth="1"/>
    <col min="6" max="7" width="10.57421875" style="0" hidden="1" customWidth="1"/>
    <col min="8" max="8" width="13.421875" style="0" customWidth="1"/>
    <col min="9" max="9" width="11.7109375" style="0" customWidth="1"/>
    <col min="10" max="10" width="10.57421875" style="0" hidden="1" customWidth="1"/>
    <col min="11" max="11" width="13.57421875" style="0" customWidth="1"/>
  </cols>
  <sheetData>
    <row r="1" spans="9:11" ht="73.5" customHeight="1">
      <c r="I1" s="276" t="s">
        <v>461</v>
      </c>
      <c r="J1" s="276"/>
      <c r="K1" s="276"/>
    </row>
    <row r="3" spans="1:11" ht="51" customHeight="1">
      <c r="A3" s="305" t="s">
        <v>417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</row>
    <row r="6" spans="1:11" ht="12.75" customHeight="1">
      <c r="A6" s="285" t="s">
        <v>173</v>
      </c>
      <c r="B6" s="291" t="s">
        <v>216</v>
      </c>
      <c r="C6" s="306"/>
      <c r="D6" s="306"/>
      <c r="E6" s="306" t="s">
        <v>423</v>
      </c>
      <c r="F6" s="309" t="s">
        <v>85</v>
      </c>
      <c r="G6" s="310"/>
      <c r="H6" s="316" t="s">
        <v>219</v>
      </c>
      <c r="I6" s="317"/>
      <c r="J6" s="317"/>
      <c r="K6" s="318"/>
    </row>
    <row r="7" spans="1:11" ht="12.75">
      <c r="A7" s="287"/>
      <c r="B7" s="301"/>
      <c r="C7" s="307"/>
      <c r="D7" s="307"/>
      <c r="E7" s="307"/>
      <c r="F7" s="306" t="s">
        <v>217</v>
      </c>
      <c r="G7" s="285" t="s">
        <v>218</v>
      </c>
      <c r="H7" s="316" t="s">
        <v>401</v>
      </c>
      <c r="I7" s="317"/>
      <c r="J7" s="317"/>
      <c r="K7" s="318"/>
    </row>
    <row r="8" spans="1:11" ht="12.75">
      <c r="A8" s="287"/>
      <c r="B8" s="301"/>
      <c r="C8" s="307"/>
      <c r="D8" s="307"/>
      <c r="E8" s="307"/>
      <c r="F8" s="307"/>
      <c r="G8" s="287"/>
      <c r="H8" s="285" t="s">
        <v>402</v>
      </c>
      <c r="I8" s="316" t="s">
        <v>84</v>
      </c>
      <c r="J8" s="317"/>
      <c r="K8" s="318"/>
    </row>
    <row r="9" spans="1:11" ht="12.75" customHeight="1">
      <c r="A9" s="287"/>
      <c r="B9" s="301"/>
      <c r="C9" s="307"/>
      <c r="D9" s="307"/>
      <c r="E9" s="307"/>
      <c r="F9" s="307"/>
      <c r="G9" s="287"/>
      <c r="H9" s="287"/>
      <c r="I9" s="291" t="s">
        <v>217</v>
      </c>
      <c r="J9" s="300"/>
      <c r="K9" s="285" t="s">
        <v>218</v>
      </c>
    </row>
    <row r="10" spans="1:11" ht="12.75" customHeight="1">
      <c r="A10" s="287"/>
      <c r="B10" s="301"/>
      <c r="C10" s="307"/>
      <c r="D10" s="307"/>
      <c r="E10" s="307"/>
      <c r="F10" s="307"/>
      <c r="G10" s="287"/>
      <c r="H10" s="287"/>
      <c r="I10" s="301"/>
      <c r="J10" s="302"/>
      <c r="K10" s="287"/>
    </row>
    <row r="11" spans="1:11" ht="22.5" customHeight="1">
      <c r="A11" s="286"/>
      <c r="B11" s="303"/>
      <c r="C11" s="308"/>
      <c r="D11" s="308"/>
      <c r="E11" s="308"/>
      <c r="F11" s="308"/>
      <c r="G11" s="286"/>
      <c r="H11" s="286"/>
      <c r="I11" s="303"/>
      <c r="J11" s="304"/>
      <c r="K11" s="286"/>
    </row>
    <row r="12" spans="1:11" ht="12.75">
      <c r="A12" s="53">
        <v>1</v>
      </c>
      <c r="B12" s="53">
        <v>2</v>
      </c>
      <c r="C12" s="53">
        <v>3</v>
      </c>
      <c r="D12" s="53">
        <v>4</v>
      </c>
      <c r="E12" s="53">
        <v>3</v>
      </c>
      <c r="F12" s="53">
        <v>6</v>
      </c>
      <c r="G12" s="53">
        <v>7</v>
      </c>
      <c r="H12" s="53">
        <v>4</v>
      </c>
      <c r="I12" s="298">
        <v>5</v>
      </c>
      <c r="J12" s="299"/>
      <c r="K12" s="53">
        <v>6</v>
      </c>
    </row>
    <row r="13" spans="1:11" ht="12.75">
      <c r="A13" s="196" t="s">
        <v>176</v>
      </c>
      <c r="B13" s="194" t="s">
        <v>220</v>
      </c>
      <c r="C13" s="195"/>
      <c r="D13" s="196"/>
      <c r="E13" s="91"/>
      <c r="F13" s="91">
        <f>F18</f>
        <v>0</v>
      </c>
      <c r="G13" s="91">
        <f>G18</f>
        <v>0</v>
      </c>
      <c r="H13" s="91">
        <f>H18+H23</f>
        <v>3344992</v>
      </c>
      <c r="I13" s="319">
        <f>I18+I23</f>
        <v>750815</v>
      </c>
      <c r="J13" s="320"/>
      <c r="K13" s="91">
        <f>K18+K23</f>
        <v>2594177</v>
      </c>
    </row>
    <row r="14" spans="1:11" ht="45.75" customHeight="1">
      <c r="A14" s="311" t="s">
        <v>425</v>
      </c>
      <c r="B14" s="102" t="s">
        <v>221</v>
      </c>
      <c r="C14" s="198" t="s">
        <v>418</v>
      </c>
      <c r="D14" s="199"/>
      <c r="E14" s="314" t="s">
        <v>422</v>
      </c>
      <c r="F14" s="314"/>
      <c r="G14" s="314"/>
      <c r="H14" s="314"/>
      <c r="I14" s="314"/>
      <c r="J14" s="314"/>
      <c r="K14" s="315"/>
    </row>
    <row r="15" spans="1:11" ht="40.5" customHeight="1">
      <c r="A15" s="312"/>
      <c r="B15" s="102" t="s">
        <v>226</v>
      </c>
      <c r="C15" s="200" t="s">
        <v>419</v>
      </c>
      <c r="D15" s="44"/>
      <c r="E15" s="269" t="s">
        <v>428</v>
      </c>
      <c r="F15" s="269"/>
      <c r="G15" s="269"/>
      <c r="H15" s="269"/>
      <c r="I15" s="269"/>
      <c r="J15" s="269"/>
      <c r="K15" s="323"/>
    </row>
    <row r="16" spans="1:11" ht="12.75">
      <c r="A16" s="312"/>
      <c r="B16" s="102" t="s">
        <v>222</v>
      </c>
      <c r="C16" s="189" t="s">
        <v>420</v>
      </c>
      <c r="D16" s="58"/>
      <c r="E16" s="324" t="s">
        <v>429</v>
      </c>
      <c r="F16" s="324"/>
      <c r="G16" s="324"/>
      <c r="H16" s="324"/>
      <c r="I16" s="324"/>
      <c r="J16" s="324"/>
      <c r="K16" s="325"/>
    </row>
    <row r="17" spans="1:11" ht="26.25" customHeight="1">
      <c r="A17" s="312"/>
      <c r="B17" s="102" t="s">
        <v>223</v>
      </c>
      <c r="C17" s="190" t="s">
        <v>421</v>
      </c>
      <c r="D17" s="201"/>
      <c r="E17" s="321" t="s">
        <v>430</v>
      </c>
      <c r="F17" s="321"/>
      <c r="G17" s="321"/>
      <c r="H17" s="321"/>
      <c r="I17" s="321"/>
      <c r="J17" s="321"/>
      <c r="K17" s="322"/>
    </row>
    <row r="18" spans="1:11" ht="13.5" thickBot="1">
      <c r="A18" s="313"/>
      <c r="B18" s="203" t="s">
        <v>225</v>
      </c>
      <c r="C18" s="204"/>
      <c r="D18" s="204"/>
      <c r="E18" s="205" t="s">
        <v>431</v>
      </c>
      <c r="F18" s="205">
        <f>F19+F20+F21</f>
        <v>0</v>
      </c>
      <c r="G18" s="205">
        <f>G19+G20+G21</f>
        <v>0</v>
      </c>
      <c r="H18" s="205">
        <f>I18+K18</f>
        <v>1684551</v>
      </c>
      <c r="I18" s="205">
        <v>252683</v>
      </c>
      <c r="J18" s="205">
        <f>J19+J20+J21+J23</f>
        <v>0</v>
      </c>
      <c r="K18" s="205">
        <v>1431868</v>
      </c>
    </row>
    <row r="19" spans="1:11" ht="36.75" customHeight="1">
      <c r="A19" s="335" t="s">
        <v>426</v>
      </c>
      <c r="B19" s="210" t="s">
        <v>221</v>
      </c>
      <c r="C19" s="211"/>
      <c r="D19" s="215"/>
      <c r="E19" s="314" t="s">
        <v>422</v>
      </c>
      <c r="F19" s="314"/>
      <c r="G19" s="314"/>
      <c r="H19" s="314"/>
      <c r="I19" s="314"/>
      <c r="J19" s="314"/>
      <c r="K19" s="315"/>
    </row>
    <row r="20" spans="1:11" ht="36.75" customHeight="1">
      <c r="A20" s="312"/>
      <c r="B20" s="17" t="s">
        <v>226</v>
      </c>
      <c r="C20" s="17"/>
      <c r="D20" s="216"/>
      <c r="E20" s="269" t="s">
        <v>419</v>
      </c>
      <c r="F20" s="269"/>
      <c r="G20" s="269"/>
      <c r="H20" s="269"/>
      <c r="I20" s="269"/>
      <c r="J20" s="269"/>
      <c r="K20" s="323"/>
    </row>
    <row r="21" spans="1:11" ht="12.75">
      <c r="A21" s="312"/>
      <c r="B21" s="17" t="s">
        <v>222</v>
      </c>
      <c r="C21" s="17"/>
      <c r="D21" s="216"/>
      <c r="E21" s="324" t="s">
        <v>420</v>
      </c>
      <c r="F21" s="324"/>
      <c r="G21" s="324"/>
      <c r="H21" s="324"/>
      <c r="I21" s="324"/>
      <c r="J21" s="324"/>
      <c r="K21" s="325"/>
    </row>
    <row r="22" spans="1:11" ht="27" customHeight="1">
      <c r="A22" s="312"/>
      <c r="B22" s="202" t="s">
        <v>223</v>
      </c>
      <c r="C22" s="17"/>
      <c r="D22" s="216"/>
      <c r="E22" s="321" t="s">
        <v>427</v>
      </c>
      <c r="F22" s="321"/>
      <c r="G22" s="321"/>
      <c r="H22" s="321"/>
      <c r="I22" s="321"/>
      <c r="J22" s="321"/>
      <c r="K22" s="322"/>
    </row>
    <row r="23" spans="1:11" ht="13.5" thickBot="1">
      <c r="A23" s="313"/>
      <c r="B23" s="214" t="s">
        <v>225</v>
      </c>
      <c r="C23" s="212"/>
      <c r="D23" s="213"/>
      <c r="E23" s="205" t="s">
        <v>424</v>
      </c>
      <c r="F23" s="205">
        <f>F24+F25+F26</f>
        <v>0</v>
      </c>
      <c r="G23" s="205">
        <f>G24+G25+G26</f>
        <v>0</v>
      </c>
      <c r="H23" s="205">
        <f>I23+K23</f>
        <v>1660441</v>
      </c>
      <c r="I23" s="205">
        <v>498132</v>
      </c>
      <c r="J23" s="205">
        <f>J24+J25+J26+J28</f>
        <v>0</v>
      </c>
      <c r="K23" s="205">
        <v>1162309</v>
      </c>
    </row>
    <row r="24" spans="1:11" ht="12.75" hidden="1">
      <c r="A24" s="206" t="s">
        <v>176</v>
      </c>
      <c r="B24" s="197" t="s">
        <v>251</v>
      </c>
      <c r="C24" s="207"/>
      <c r="D24" s="208"/>
      <c r="E24" s="209"/>
      <c r="F24" s="209"/>
      <c r="G24" s="209"/>
      <c r="H24" s="209" t="e">
        <f>I24+K24</f>
        <v>#REF!</v>
      </c>
      <c r="I24" s="209" t="e">
        <f>#REF!+J24+#REF!</f>
        <v>#REF!</v>
      </c>
      <c r="J24" s="209">
        <f>J29</f>
        <v>0</v>
      </c>
      <c r="K24" s="209" t="e">
        <f>#REF!+#REF!+#REF!</f>
        <v>#REF!</v>
      </c>
    </row>
    <row r="25" spans="1:11" ht="12.75" hidden="1">
      <c r="A25" s="311" t="s">
        <v>224</v>
      </c>
      <c r="B25" s="87" t="s">
        <v>221</v>
      </c>
      <c r="C25" s="329"/>
      <c r="D25" s="330"/>
      <c r="E25" s="330"/>
      <c r="F25" s="330"/>
      <c r="G25" s="330"/>
      <c r="H25" s="330"/>
      <c r="I25" s="330"/>
      <c r="J25" s="330"/>
      <c r="K25" s="330"/>
    </row>
    <row r="26" spans="1:11" ht="12.75" hidden="1">
      <c r="A26" s="326"/>
      <c r="B26" s="87" t="s">
        <v>226</v>
      </c>
      <c r="C26" s="331"/>
      <c r="D26" s="332"/>
      <c r="E26" s="332"/>
      <c r="F26" s="332"/>
      <c r="G26" s="332"/>
      <c r="H26" s="332"/>
      <c r="I26" s="332"/>
      <c r="J26" s="332"/>
      <c r="K26" s="332"/>
    </row>
    <row r="27" spans="1:11" ht="12.75" hidden="1">
      <c r="A27" s="326"/>
      <c r="B27" s="87" t="s">
        <v>222</v>
      </c>
      <c r="C27" s="331"/>
      <c r="D27" s="332"/>
      <c r="E27" s="332"/>
      <c r="F27" s="332"/>
      <c r="G27" s="332"/>
      <c r="H27" s="332"/>
      <c r="I27" s="332"/>
      <c r="J27" s="332"/>
      <c r="K27" s="332"/>
    </row>
    <row r="28" spans="1:11" ht="12.75" hidden="1">
      <c r="A28" s="326"/>
      <c r="B28" s="95" t="s">
        <v>223</v>
      </c>
      <c r="C28" s="333"/>
      <c r="D28" s="334"/>
      <c r="E28" s="334"/>
      <c r="F28" s="334"/>
      <c r="G28" s="334"/>
      <c r="H28" s="334"/>
      <c r="I28" s="334"/>
      <c r="J28" s="334"/>
      <c r="K28" s="334"/>
    </row>
    <row r="29" spans="1:11" ht="12.75" hidden="1">
      <c r="A29" s="326"/>
      <c r="B29" s="96" t="s">
        <v>225</v>
      </c>
      <c r="C29" s="84"/>
      <c r="D29" s="84" t="s">
        <v>344</v>
      </c>
      <c r="E29" s="66">
        <f>E30+E31</f>
        <v>0</v>
      </c>
      <c r="F29" s="66">
        <f>F30+F31</f>
        <v>0</v>
      </c>
      <c r="G29" s="66"/>
      <c r="H29" s="66" t="e">
        <f>I29+K29</f>
        <v>#REF!</v>
      </c>
      <c r="I29" s="66" t="e">
        <f>#REF!+J29+#REF!</f>
        <v>#REF!</v>
      </c>
      <c r="J29" s="66">
        <f>J30+J31+J32+J33</f>
        <v>0</v>
      </c>
      <c r="K29" s="66" t="e">
        <f>#REF!+#REF!+#REF!</f>
        <v>#REF!</v>
      </c>
    </row>
    <row r="30" spans="1:11" ht="24" customHeight="1" hidden="1">
      <c r="A30" s="327"/>
      <c r="B30" s="154" t="s">
        <v>341</v>
      </c>
      <c r="C30" s="99"/>
      <c r="D30" s="84" t="s">
        <v>344</v>
      </c>
      <c r="E30" s="66">
        <f>F30+G30</f>
        <v>0</v>
      </c>
      <c r="F30" s="61"/>
      <c r="G30" s="61"/>
      <c r="H30" s="66" t="e">
        <f>I30+K30</f>
        <v>#REF!</v>
      </c>
      <c r="I30" s="66" t="e">
        <f>#REF!+J30+#REF!</f>
        <v>#REF!</v>
      </c>
      <c r="J30" s="61"/>
      <c r="K30" s="66" t="e">
        <f>#REF!+#REF!+#REF!</f>
        <v>#REF!</v>
      </c>
    </row>
    <row r="31" spans="1:11" ht="24" customHeight="1" hidden="1">
      <c r="A31" s="327"/>
      <c r="B31" s="158" t="s">
        <v>342</v>
      </c>
      <c r="C31" s="17"/>
      <c r="D31" s="157" t="s">
        <v>344</v>
      </c>
      <c r="E31" s="66">
        <f>F31+G31</f>
        <v>0</v>
      </c>
      <c r="F31" s="61"/>
      <c r="G31" s="61"/>
      <c r="H31" s="66" t="e">
        <f>I31+K31</f>
        <v>#REF!</v>
      </c>
      <c r="I31" s="66" t="e">
        <f>#REF!+J31+#REF!</f>
        <v>#REF!</v>
      </c>
      <c r="J31" s="61"/>
      <c r="K31" s="66" t="e">
        <f>#REF!+#REF!+#REF!</f>
        <v>#REF!</v>
      </c>
    </row>
    <row r="32" spans="1:11" ht="12.75" hidden="1">
      <c r="A32" s="327"/>
      <c r="B32" s="100"/>
      <c r="C32" s="98"/>
      <c r="D32" s="61"/>
      <c r="E32" s="66"/>
      <c r="F32" s="61"/>
      <c r="G32" s="61"/>
      <c r="H32" s="66"/>
      <c r="I32" s="66"/>
      <c r="J32" s="61"/>
      <c r="K32" s="66"/>
    </row>
    <row r="33" spans="1:11" ht="12.75" hidden="1">
      <c r="A33" s="327"/>
      <c r="B33" s="100"/>
      <c r="C33" s="98"/>
      <c r="D33" s="61"/>
      <c r="E33" s="66"/>
      <c r="F33" s="61"/>
      <c r="G33" s="61"/>
      <c r="H33" s="66"/>
      <c r="I33" s="66"/>
      <c r="J33" s="61"/>
      <c r="K33" s="66"/>
    </row>
    <row r="34" spans="1:11" ht="12.75" hidden="1">
      <c r="A34" s="327"/>
      <c r="B34" s="100"/>
      <c r="C34" s="98"/>
      <c r="D34" s="61"/>
      <c r="E34" s="66"/>
      <c r="F34" s="61"/>
      <c r="G34" s="61"/>
      <c r="H34" s="66"/>
      <c r="I34" s="66"/>
      <c r="J34" s="61"/>
      <c r="K34" s="66"/>
    </row>
    <row r="35" spans="1:11" ht="12.75" hidden="1">
      <c r="A35" s="327"/>
      <c r="B35" s="100"/>
      <c r="C35" s="98"/>
      <c r="D35" s="61"/>
      <c r="E35" s="66"/>
      <c r="F35" s="61"/>
      <c r="G35" s="61"/>
      <c r="H35" s="66"/>
      <c r="I35" s="66"/>
      <c r="J35" s="61"/>
      <c r="K35" s="66"/>
    </row>
    <row r="36" spans="1:11" ht="12.75" hidden="1">
      <c r="A36" s="327"/>
      <c r="B36" s="100"/>
      <c r="C36" s="98"/>
      <c r="D36" s="61"/>
      <c r="E36" s="66"/>
      <c r="F36" s="61"/>
      <c r="G36" s="61"/>
      <c r="H36" s="66"/>
      <c r="I36" s="66"/>
      <c r="J36" s="61"/>
      <c r="K36" s="66"/>
    </row>
    <row r="37" spans="1:11" ht="12.75" hidden="1">
      <c r="A37" s="328"/>
      <c r="B37" s="97"/>
      <c r="C37" s="98"/>
      <c r="D37" s="61"/>
      <c r="E37" s="66"/>
      <c r="F37" s="61"/>
      <c r="G37" s="61"/>
      <c r="H37" s="66"/>
      <c r="I37" s="66"/>
      <c r="J37" s="61"/>
      <c r="K37" s="66"/>
    </row>
    <row r="38" spans="1:11" ht="12.75" hidden="1">
      <c r="A38" s="101"/>
      <c r="B38" s="103" t="s">
        <v>343</v>
      </c>
      <c r="C38" s="101"/>
      <c r="D38" s="45"/>
      <c r="E38" s="45">
        <f aca="true" t="shared" si="0" ref="E38:K38">E13+E29</f>
        <v>0</v>
      </c>
      <c r="F38" s="45">
        <f t="shared" si="0"/>
        <v>0</v>
      </c>
      <c r="G38" s="45">
        <f t="shared" si="0"/>
        <v>0</v>
      </c>
      <c r="H38" s="45" t="e">
        <f t="shared" si="0"/>
        <v>#REF!</v>
      </c>
      <c r="I38" s="45" t="e">
        <f t="shared" si="0"/>
        <v>#REF!</v>
      </c>
      <c r="J38" s="45">
        <f t="shared" si="0"/>
        <v>0</v>
      </c>
      <c r="K38" s="45" t="e">
        <f t="shared" si="0"/>
        <v>#REF!</v>
      </c>
    </row>
  </sheetData>
  <mergeCells count="33">
    <mergeCell ref="I1:K1"/>
    <mergeCell ref="A25:A37"/>
    <mergeCell ref="C25:K25"/>
    <mergeCell ref="C26:K26"/>
    <mergeCell ref="C27:K27"/>
    <mergeCell ref="C28:K28"/>
    <mergeCell ref="A19:A23"/>
    <mergeCell ref="E15:K15"/>
    <mergeCell ref="E16:K16"/>
    <mergeCell ref="E17:K17"/>
    <mergeCell ref="E22:K22"/>
    <mergeCell ref="E19:K19"/>
    <mergeCell ref="E20:K20"/>
    <mergeCell ref="E21:K21"/>
    <mergeCell ref="A14:A18"/>
    <mergeCell ref="E14:K14"/>
    <mergeCell ref="B6:B11"/>
    <mergeCell ref="C6:C11"/>
    <mergeCell ref="D6:D11"/>
    <mergeCell ref="K9:K11"/>
    <mergeCell ref="H6:K6"/>
    <mergeCell ref="H7:K7"/>
    <mergeCell ref="I8:K8"/>
    <mergeCell ref="I13:J13"/>
    <mergeCell ref="I12:J12"/>
    <mergeCell ref="I9:J11"/>
    <mergeCell ref="A3:K3"/>
    <mergeCell ref="E6:E11"/>
    <mergeCell ref="F6:G6"/>
    <mergeCell ref="F7:F11"/>
    <mergeCell ref="G7:G11"/>
    <mergeCell ref="H8:H11"/>
    <mergeCell ref="A6:A1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N12" sqref="N12"/>
    </sheetView>
  </sheetViews>
  <sheetFormatPr defaultColWidth="9.140625" defaultRowHeight="12.75"/>
  <cols>
    <col min="1" max="1" width="9.57421875" style="0" customWidth="1"/>
    <col min="2" max="2" width="10.7109375" style="0" customWidth="1"/>
    <col min="3" max="3" width="17.140625" style="0" customWidth="1"/>
    <col min="4" max="4" width="12.8515625" style="0" customWidth="1"/>
    <col min="5" max="5" width="14.140625" style="0" customWidth="1"/>
    <col min="6" max="6" width="16.8515625" style="0" customWidth="1"/>
  </cols>
  <sheetData>
    <row r="1" spans="5:6" ht="69.75" customHeight="1">
      <c r="E1" s="342" t="s">
        <v>458</v>
      </c>
      <c r="F1" s="342"/>
    </row>
    <row r="3" spans="1:6" ht="12.75" customHeight="1">
      <c r="A3" s="341" t="s">
        <v>440</v>
      </c>
      <c r="B3" s="341"/>
      <c r="C3" s="341"/>
      <c r="D3" s="341"/>
      <c r="E3" s="341"/>
      <c r="F3" s="341"/>
    </row>
    <row r="4" spans="1:6" ht="12.75" customHeight="1">
      <c r="A4" s="341"/>
      <c r="B4" s="341"/>
      <c r="C4" s="341"/>
      <c r="D4" s="341"/>
      <c r="E4" s="341"/>
      <c r="F4" s="341"/>
    </row>
    <row r="5" spans="1:6" ht="12.75" customHeight="1">
      <c r="A5" s="341"/>
      <c r="B5" s="341"/>
      <c r="C5" s="341"/>
      <c r="D5" s="341"/>
      <c r="E5" s="341"/>
      <c r="F5" s="341"/>
    </row>
    <row r="6" spans="1:5" ht="12.75" customHeight="1">
      <c r="A6" s="116"/>
      <c r="B6" s="116"/>
      <c r="C6" s="116"/>
      <c r="D6" s="116"/>
      <c r="E6" s="116"/>
    </row>
    <row r="7" ht="39.75" customHeight="1"/>
    <row r="8" spans="1:6" ht="15.75">
      <c r="A8" s="245" t="s">
        <v>81</v>
      </c>
      <c r="B8" s="245" t="s">
        <v>82</v>
      </c>
      <c r="C8" s="245" t="s">
        <v>442</v>
      </c>
      <c r="D8" s="245" t="s">
        <v>441</v>
      </c>
      <c r="E8" s="245" t="s">
        <v>213</v>
      </c>
      <c r="F8" s="245" t="s">
        <v>443</v>
      </c>
    </row>
    <row r="9" spans="1:6" ht="25.5">
      <c r="A9" s="196">
        <v>801</v>
      </c>
      <c r="B9" s="196"/>
      <c r="C9" s="90" t="s">
        <v>122</v>
      </c>
      <c r="D9" s="91">
        <f>D10</f>
        <v>2158000</v>
      </c>
      <c r="E9" s="91">
        <f>E10</f>
        <v>2158000</v>
      </c>
      <c r="F9" s="336" t="s">
        <v>460</v>
      </c>
    </row>
    <row r="10" spans="1:6" ht="12.75">
      <c r="A10" s="84"/>
      <c r="B10" s="235">
        <v>80130</v>
      </c>
      <c r="C10" s="17" t="s">
        <v>141</v>
      </c>
      <c r="D10" s="61">
        <v>2158000</v>
      </c>
      <c r="E10" s="61">
        <v>2158000</v>
      </c>
      <c r="F10" s="337"/>
    </row>
    <row r="11" spans="1:6" ht="38.25">
      <c r="A11" s="196">
        <v>854</v>
      </c>
      <c r="B11" s="196"/>
      <c r="C11" s="249" t="s">
        <v>159</v>
      </c>
      <c r="D11" s="250">
        <f>D12</f>
        <v>200000</v>
      </c>
      <c r="E11" s="250">
        <f>E12</f>
        <v>200000</v>
      </c>
      <c r="F11" s="337"/>
    </row>
    <row r="12" spans="1:6" ht="25.5">
      <c r="A12" s="102"/>
      <c r="B12" s="56">
        <v>85410</v>
      </c>
      <c r="C12" s="26" t="s">
        <v>163</v>
      </c>
      <c r="D12" s="27">
        <v>200000</v>
      </c>
      <c r="E12" s="27">
        <v>200000</v>
      </c>
      <c r="F12" s="338"/>
    </row>
    <row r="13" spans="1:6" ht="15.75" customHeight="1">
      <c r="A13" s="339" t="s">
        <v>444</v>
      </c>
      <c r="B13" s="340"/>
      <c r="C13" s="251"/>
      <c r="D13" s="252">
        <f>D9+D11</f>
        <v>2358000</v>
      </c>
      <c r="E13" s="252">
        <f>E9+E11</f>
        <v>2358000</v>
      </c>
      <c r="F13" s="251"/>
    </row>
  </sheetData>
  <mergeCells count="4">
    <mergeCell ref="F9:F12"/>
    <mergeCell ref="A13:B13"/>
    <mergeCell ref="A3:F5"/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"/>
  <sheetViews>
    <sheetView workbookViewId="0" topLeftCell="C1">
      <selection activeCell="E1" sqref="E1"/>
    </sheetView>
  </sheetViews>
  <sheetFormatPr defaultColWidth="9.140625" defaultRowHeight="12.75"/>
  <cols>
    <col min="1" max="1" width="6.140625" style="4" customWidth="1"/>
    <col min="2" max="2" width="7.421875" style="0" customWidth="1"/>
    <col min="3" max="3" width="9.57421875" style="0" customWidth="1"/>
    <col min="4" max="4" width="56.57421875" style="0" customWidth="1"/>
    <col min="5" max="5" width="22.00390625" style="0" customWidth="1"/>
  </cols>
  <sheetData>
    <row r="1" ht="51">
      <c r="E1" s="105" t="s">
        <v>451</v>
      </c>
    </row>
    <row r="3" spans="3:4" ht="18">
      <c r="C3" s="253" t="s">
        <v>360</v>
      </c>
      <c r="D3" s="253"/>
    </row>
    <row r="6" spans="1:5" ht="27.75" customHeight="1">
      <c r="A6" s="5" t="s">
        <v>0</v>
      </c>
      <c r="B6" s="3" t="s">
        <v>20</v>
      </c>
      <c r="C6" s="3" t="s">
        <v>1</v>
      </c>
      <c r="D6" s="3" t="s">
        <v>2</v>
      </c>
      <c r="E6" s="3" t="s">
        <v>359</v>
      </c>
    </row>
    <row r="7" spans="1:5" ht="15.75" hidden="1">
      <c r="A7" s="11" t="s">
        <v>3</v>
      </c>
      <c r="B7" s="11"/>
      <c r="C7" s="12"/>
      <c r="D7" s="14" t="s">
        <v>5</v>
      </c>
      <c r="E7" s="13">
        <f>SUM(E8)</f>
        <v>0</v>
      </c>
    </row>
    <row r="8" spans="1:5" ht="15" hidden="1">
      <c r="A8" s="7"/>
      <c r="B8" s="7" t="s">
        <v>4</v>
      </c>
      <c r="C8" s="8"/>
      <c r="D8" s="1" t="s">
        <v>6</v>
      </c>
      <c r="E8" s="9"/>
    </row>
    <row r="9" spans="1:5" ht="60" hidden="1">
      <c r="A9" s="7"/>
      <c r="B9" s="7"/>
      <c r="C9" s="8">
        <v>2110</v>
      </c>
      <c r="D9" s="6" t="s">
        <v>7</v>
      </c>
      <c r="E9" s="9"/>
    </row>
    <row r="10" spans="1:5" ht="15.75" hidden="1">
      <c r="A10" s="11" t="s">
        <v>8</v>
      </c>
      <c r="B10" s="11"/>
      <c r="C10" s="12"/>
      <c r="D10" s="14" t="s">
        <v>21</v>
      </c>
      <c r="E10" s="13">
        <f>E11</f>
        <v>0</v>
      </c>
    </row>
    <row r="11" spans="1:5" ht="15" hidden="1">
      <c r="A11" s="7"/>
      <c r="B11" s="7" t="s">
        <v>9</v>
      </c>
      <c r="C11" s="8"/>
      <c r="D11" s="1" t="s">
        <v>10</v>
      </c>
      <c r="E11" s="9"/>
    </row>
    <row r="12" spans="1:5" ht="60" hidden="1">
      <c r="A12" s="7"/>
      <c r="B12" s="7"/>
      <c r="C12" s="8">
        <v>2460</v>
      </c>
      <c r="D12" s="6" t="s">
        <v>11</v>
      </c>
      <c r="E12" s="9"/>
    </row>
    <row r="13" spans="1:5" ht="15.75" hidden="1">
      <c r="A13" s="11" t="s">
        <v>12</v>
      </c>
      <c r="B13" s="11"/>
      <c r="C13" s="12"/>
      <c r="D13" s="14" t="s">
        <v>13</v>
      </c>
      <c r="E13" s="13">
        <f>E14</f>
        <v>0</v>
      </c>
    </row>
    <row r="14" spans="1:5" ht="15" hidden="1">
      <c r="A14" s="7"/>
      <c r="B14" s="7" t="s">
        <v>14</v>
      </c>
      <c r="C14" s="8"/>
      <c r="D14" s="1" t="s">
        <v>15</v>
      </c>
      <c r="E14" s="9">
        <f>E15+E16</f>
        <v>0</v>
      </c>
    </row>
    <row r="15" spans="1:5" ht="15" hidden="1">
      <c r="A15" s="7"/>
      <c r="B15" s="7"/>
      <c r="C15" s="8">
        <v>6298</v>
      </c>
      <c r="D15" s="6"/>
      <c r="E15" s="9"/>
    </row>
    <row r="16" spans="1:5" ht="15" hidden="1">
      <c r="A16" s="7"/>
      <c r="B16" s="7"/>
      <c r="C16" s="8">
        <v>6439</v>
      </c>
      <c r="D16" s="6"/>
      <c r="E16" s="9"/>
    </row>
    <row r="17" spans="1:5" ht="15.75">
      <c r="A17" s="11" t="s">
        <v>16</v>
      </c>
      <c r="B17" s="11"/>
      <c r="C17" s="12"/>
      <c r="D17" s="14" t="s">
        <v>17</v>
      </c>
      <c r="E17" s="13">
        <f>E18</f>
        <v>33047524</v>
      </c>
    </row>
    <row r="18" spans="1:5" ht="15">
      <c r="A18" s="7"/>
      <c r="B18" s="7" t="s">
        <v>18</v>
      </c>
      <c r="C18" s="8"/>
      <c r="D18" s="1" t="s">
        <v>19</v>
      </c>
      <c r="E18" s="9">
        <f>E19+E20</f>
        <v>33047524</v>
      </c>
    </row>
    <row r="19" spans="1:5" ht="30">
      <c r="A19" s="7"/>
      <c r="B19" s="7"/>
      <c r="C19" s="7" t="s">
        <v>265</v>
      </c>
      <c r="D19" s="15" t="s">
        <v>279</v>
      </c>
      <c r="E19" s="39">
        <v>33047524</v>
      </c>
    </row>
    <row r="20" spans="1:5" ht="60" hidden="1">
      <c r="A20" s="7"/>
      <c r="B20" s="7"/>
      <c r="C20" s="8">
        <v>2110</v>
      </c>
      <c r="D20" s="6" t="s">
        <v>7</v>
      </c>
      <c r="E20" s="9"/>
    </row>
    <row r="21" spans="1:5" ht="15.75">
      <c r="A21" s="11" t="s">
        <v>22</v>
      </c>
      <c r="B21" s="11"/>
      <c r="C21" s="12"/>
      <c r="D21" s="14" t="s">
        <v>23</v>
      </c>
      <c r="E21" s="13">
        <f>E22+E26+E28+E30</f>
        <v>1431868</v>
      </c>
    </row>
    <row r="22" spans="1:5" ht="15.75" customHeight="1">
      <c r="A22" s="7"/>
      <c r="B22" s="7" t="s">
        <v>24</v>
      </c>
      <c r="C22" s="8"/>
      <c r="D22" s="1" t="s">
        <v>25</v>
      </c>
      <c r="E22" s="9">
        <f>E25+E23+E24</f>
        <v>1431868</v>
      </c>
    </row>
    <row r="23" spans="1:5" ht="60" customHeight="1">
      <c r="A23" s="7"/>
      <c r="B23" s="7"/>
      <c r="C23" s="8">
        <v>6207</v>
      </c>
      <c r="D23" s="6" t="s">
        <v>413</v>
      </c>
      <c r="E23" s="39">
        <v>1431868</v>
      </c>
    </row>
    <row r="24" spans="1:5" ht="15" hidden="1">
      <c r="A24" s="7"/>
      <c r="B24" s="7"/>
      <c r="C24" s="7" t="s">
        <v>214</v>
      </c>
      <c r="D24" s="1" t="s">
        <v>215</v>
      </c>
      <c r="E24" s="9"/>
    </row>
    <row r="25" spans="1:5" ht="60" hidden="1">
      <c r="A25" s="7"/>
      <c r="B25" s="7"/>
      <c r="C25" s="8">
        <v>2110</v>
      </c>
      <c r="D25" s="15" t="s">
        <v>7</v>
      </c>
      <c r="E25" s="9"/>
    </row>
    <row r="26" spans="1:5" ht="15" hidden="1">
      <c r="A26" s="7"/>
      <c r="B26" s="7" t="s">
        <v>26</v>
      </c>
      <c r="C26" s="8"/>
      <c r="D26" s="1" t="s">
        <v>27</v>
      </c>
      <c r="E26" s="9">
        <f>E27</f>
        <v>0</v>
      </c>
    </row>
    <row r="27" spans="1:5" ht="60" hidden="1">
      <c r="A27" s="7"/>
      <c r="B27" s="7"/>
      <c r="C27" s="8">
        <v>2110</v>
      </c>
      <c r="D27" s="15" t="s">
        <v>7</v>
      </c>
      <c r="E27" s="9"/>
    </row>
    <row r="28" spans="1:5" ht="15" hidden="1">
      <c r="A28" s="7"/>
      <c r="B28" s="7" t="s">
        <v>28</v>
      </c>
      <c r="C28" s="8"/>
      <c r="D28" s="1" t="s">
        <v>29</v>
      </c>
      <c r="E28" s="9">
        <f>E29</f>
        <v>0</v>
      </c>
    </row>
    <row r="29" spans="1:5" ht="60" hidden="1">
      <c r="A29" s="7"/>
      <c r="B29" s="7"/>
      <c r="C29" s="8">
        <v>2110</v>
      </c>
      <c r="D29" s="15" t="s">
        <v>7</v>
      </c>
      <c r="E29" s="9"/>
    </row>
    <row r="30" spans="1:5" ht="15" hidden="1">
      <c r="A30" s="7"/>
      <c r="B30" s="7" t="s">
        <v>30</v>
      </c>
      <c r="C30" s="8"/>
      <c r="D30" s="1" t="s">
        <v>31</v>
      </c>
      <c r="E30" s="9"/>
    </row>
    <row r="31" spans="1:5" ht="60" hidden="1">
      <c r="A31" s="7"/>
      <c r="B31" s="7"/>
      <c r="C31" s="8">
        <v>2110</v>
      </c>
      <c r="D31" s="15" t="s">
        <v>7</v>
      </c>
      <c r="E31" s="9"/>
    </row>
    <row r="32" spans="1:5" ht="60" hidden="1">
      <c r="A32" s="7"/>
      <c r="B32" s="7"/>
      <c r="C32" s="8">
        <v>6410</v>
      </c>
      <c r="D32" s="15" t="s">
        <v>32</v>
      </c>
      <c r="E32" s="9"/>
    </row>
    <row r="33" spans="1:5" ht="15.75">
      <c r="A33" s="11" t="s">
        <v>33</v>
      </c>
      <c r="B33" s="11"/>
      <c r="C33" s="12"/>
      <c r="D33" s="14" t="s">
        <v>42</v>
      </c>
      <c r="E33" s="13">
        <f>E34+E38+E36</f>
        <v>1483608</v>
      </c>
    </row>
    <row r="34" spans="1:5" ht="15" hidden="1">
      <c r="A34" s="7"/>
      <c r="B34" s="7" t="s">
        <v>34</v>
      </c>
      <c r="C34" s="8"/>
      <c r="D34" s="1" t="s">
        <v>35</v>
      </c>
      <c r="E34" s="9">
        <f>E35</f>
        <v>0</v>
      </c>
    </row>
    <row r="35" spans="1:5" ht="60" hidden="1">
      <c r="A35" s="7"/>
      <c r="B35" s="7"/>
      <c r="C35" s="8">
        <v>2110</v>
      </c>
      <c r="D35" s="15" t="s">
        <v>7</v>
      </c>
      <c r="E35" s="9"/>
    </row>
    <row r="36" spans="1:5" ht="15">
      <c r="A36" s="7"/>
      <c r="B36" s="7" t="s">
        <v>109</v>
      </c>
      <c r="C36" s="8"/>
      <c r="D36" s="15" t="s">
        <v>112</v>
      </c>
      <c r="E36" s="9">
        <f>E37</f>
        <v>1483608</v>
      </c>
    </row>
    <row r="37" spans="1:5" ht="60">
      <c r="A37" s="7"/>
      <c r="B37" s="7"/>
      <c r="C37" s="8">
        <v>6207</v>
      </c>
      <c r="D37" s="6" t="s">
        <v>413</v>
      </c>
      <c r="E37" s="9">
        <v>1483608</v>
      </c>
    </row>
    <row r="38" spans="1:5" ht="15" hidden="1">
      <c r="A38" s="7"/>
      <c r="B38" s="7" t="s">
        <v>36</v>
      </c>
      <c r="C38" s="8"/>
      <c r="D38" s="1" t="s">
        <v>37</v>
      </c>
      <c r="E38" s="9">
        <f>E39</f>
        <v>0</v>
      </c>
    </row>
    <row r="39" spans="1:5" ht="60" hidden="1">
      <c r="A39" s="7"/>
      <c r="B39" s="7"/>
      <c r="C39" s="8">
        <v>2110</v>
      </c>
      <c r="D39" s="15" t="s">
        <v>7</v>
      </c>
      <c r="E39" s="9"/>
    </row>
    <row r="40" spans="1:5" ht="15.75" hidden="1">
      <c r="A40" s="11" t="s">
        <v>38</v>
      </c>
      <c r="B40" s="11"/>
      <c r="C40" s="12"/>
      <c r="D40" s="14" t="s">
        <v>39</v>
      </c>
      <c r="E40" s="13">
        <f>E41</f>
        <v>0</v>
      </c>
    </row>
    <row r="41" spans="1:5" ht="15" hidden="1">
      <c r="A41" s="7"/>
      <c r="B41" s="7" t="s">
        <v>40</v>
      </c>
      <c r="C41" s="8"/>
      <c r="D41" s="1" t="s">
        <v>41</v>
      </c>
      <c r="E41" s="9">
        <f>E42</f>
        <v>0</v>
      </c>
    </row>
    <row r="42" spans="1:5" ht="60" hidden="1">
      <c r="A42" s="7"/>
      <c r="B42" s="7"/>
      <c r="C42" s="8">
        <v>2110</v>
      </c>
      <c r="D42" s="15" t="s">
        <v>7</v>
      </c>
      <c r="E42" s="9"/>
    </row>
    <row r="43" spans="1:5" ht="31.5" hidden="1">
      <c r="A43" s="11" t="s">
        <v>115</v>
      </c>
      <c r="B43" s="11"/>
      <c r="C43" s="12"/>
      <c r="D43" s="122" t="s">
        <v>129</v>
      </c>
      <c r="E43" s="13">
        <f>E44+E46</f>
        <v>0</v>
      </c>
    </row>
    <row r="44" spans="1:5" ht="15" hidden="1">
      <c r="A44" s="7"/>
      <c r="B44" s="7" t="s">
        <v>274</v>
      </c>
      <c r="C44" s="8"/>
      <c r="D44" s="15" t="s">
        <v>275</v>
      </c>
      <c r="E44" s="9"/>
    </row>
    <row r="45" spans="1:5" ht="60" hidden="1">
      <c r="A45" s="7"/>
      <c r="B45" s="7"/>
      <c r="C45" s="8">
        <v>6410</v>
      </c>
      <c r="D45" s="15" t="s">
        <v>32</v>
      </c>
      <c r="E45" s="9"/>
    </row>
    <row r="46" spans="1:5" ht="15" hidden="1">
      <c r="A46" s="7"/>
      <c r="B46" s="7" t="s">
        <v>276</v>
      </c>
      <c r="C46" s="8"/>
      <c r="D46" s="15" t="s">
        <v>277</v>
      </c>
      <c r="E46" s="9">
        <f>E47</f>
        <v>0</v>
      </c>
    </row>
    <row r="47" spans="1:5" ht="60" hidden="1">
      <c r="A47" s="7"/>
      <c r="B47" s="7"/>
      <c r="C47" s="8">
        <v>2110</v>
      </c>
      <c r="D47" s="15" t="s">
        <v>7</v>
      </c>
      <c r="E47" s="9"/>
    </row>
    <row r="48" spans="1:5" ht="63" hidden="1">
      <c r="A48" s="11" t="s">
        <v>43</v>
      </c>
      <c r="B48" s="11"/>
      <c r="C48" s="12"/>
      <c r="D48" s="16" t="s">
        <v>44</v>
      </c>
      <c r="E48" s="13">
        <f>E49+E52</f>
        <v>0</v>
      </c>
    </row>
    <row r="49" spans="1:5" ht="45" hidden="1">
      <c r="A49" s="7"/>
      <c r="B49" s="7" t="s">
        <v>45</v>
      </c>
      <c r="C49" s="8"/>
      <c r="D49" s="6" t="s">
        <v>77</v>
      </c>
      <c r="E49" s="9">
        <f>E51+E50</f>
        <v>0</v>
      </c>
    </row>
    <row r="50" spans="1:5" ht="15" hidden="1">
      <c r="A50" s="7"/>
      <c r="B50" s="7"/>
      <c r="C50" s="7" t="s">
        <v>46</v>
      </c>
      <c r="D50" s="1" t="s">
        <v>47</v>
      </c>
      <c r="E50" s="9"/>
    </row>
    <row r="51" spans="1:5" ht="45" hidden="1">
      <c r="A51" s="7"/>
      <c r="B51" s="7"/>
      <c r="C51" s="7" t="s">
        <v>272</v>
      </c>
      <c r="D51" s="15" t="s">
        <v>278</v>
      </c>
      <c r="E51" s="9"/>
    </row>
    <row r="52" spans="1:5" ht="30" hidden="1">
      <c r="A52" s="7"/>
      <c r="B52" s="7" t="s">
        <v>48</v>
      </c>
      <c r="C52" s="8"/>
      <c r="D52" s="6" t="s">
        <v>49</v>
      </c>
      <c r="E52" s="9">
        <f>E53+E54</f>
        <v>0</v>
      </c>
    </row>
    <row r="53" spans="1:5" ht="15" hidden="1">
      <c r="A53" s="7"/>
      <c r="B53" s="7"/>
      <c r="C53" s="7" t="s">
        <v>50</v>
      </c>
      <c r="D53" s="1" t="s">
        <v>51</v>
      </c>
      <c r="E53" s="9"/>
    </row>
    <row r="54" spans="1:5" ht="15" hidden="1">
      <c r="A54" s="7"/>
      <c r="B54" s="7"/>
      <c r="C54" s="7" t="s">
        <v>52</v>
      </c>
      <c r="D54" s="1" t="s">
        <v>53</v>
      </c>
      <c r="E54" s="9"/>
    </row>
    <row r="55" spans="1:5" ht="15.75" hidden="1">
      <c r="A55" s="11" t="s">
        <v>252</v>
      </c>
      <c r="B55" s="11"/>
      <c r="C55" s="11"/>
      <c r="D55" s="14" t="s">
        <v>54</v>
      </c>
      <c r="E55" s="13">
        <f>E57+E58+E60</f>
        <v>0</v>
      </c>
    </row>
    <row r="56" spans="1:5" ht="30" hidden="1">
      <c r="A56" s="7"/>
      <c r="B56" s="7" t="s">
        <v>55</v>
      </c>
      <c r="C56" s="7"/>
      <c r="D56" s="6" t="s">
        <v>262</v>
      </c>
      <c r="E56" s="9">
        <f>E57</f>
        <v>0</v>
      </c>
    </row>
    <row r="57" spans="1:5" ht="15" hidden="1">
      <c r="A57" s="7"/>
      <c r="B57" s="7"/>
      <c r="C57" s="7" t="s">
        <v>56</v>
      </c>
      <c r="D57" s="1" t="s">
        <v>57</v>
      </c>
      <c r="E57" s="9"/>
    </row>
    <row r="58" spans="1:5" ht="15" hidden="1">
      <c r="A58" s="7"/>
      <c r="B58" s="7" t="s">
        <v>58</v>
      </c>
      <c r="C58" s="7"/>
      <c r="D58" s="1" t="s">
        <v>80</v>
      </c>
      <c r="E58" s="9">
        <f>E59</f>
        <v>0</v>
      </c>
    </row>
    <row r="59" spans="1:5" ht="15" hidden="1">
      <c r="A59" s="7"/>
      <c r="B59" s="7"/>
      <c r="C59" s="7" t="s">
        <v>56</v>
      </c>
      <c r="D59" s="1" t="s">
        <v>57</v>
      </c>
      <c r="E59" s="9"/>
    </row>
    <row r="60" spans="1:5" ht="15" hidden="1">
      <c r="A60" s="7"/>
      <c r="B60" s="7" t="s">
        <v>59</v>
      </c>
      <c r="C60" s="7"/>
      <c r="D60" s="1" t="s">
        <v>60</v>
      </c>
      <c r="E60" s="9">
        <f>E61</f>
        <v>0</v>
      </c>
    </row>
    <row r="61" spans="1:5" ht="15" hidden="1">
      <c r="A61" s="7"/>
      <c r="B61" s="7"/>
      <c r="C61" s="7" t="s">
        <v>56</v>
      </c>
      <c r="D61" s="1" t="s">
        <v>57</v>
      </c>
      <c r="E61" s="9"/>
    </row>
    <row r="62" spans="1:5" ht="15.75" hidden="1">
      <c r="A62" s="11" t="s">
        <v>61</v>
      </c>
      <c r="B62" s="11"/>
      <c r="C62" s="11"/>
      <c r="D62" s="14" t="s">
        <v>62</v>
      </c>
      <c r="E62" s="13">
        <f>E63</f>
        <v>0</v>
      </c>
    </row>
    <row r="63" spans="1:5" ht="45" hidden="1">
      <c r="A63" s="7"/>
      <c r="B63" s="7" t="s">
        <v>63</v>
      </c>
      <c r="C63" s="7"/>
      <c r="D63" s="6" t="s">
        <v>78</v>
      </c>
      <c r="E63" s="9">
        <f>E64</f>
        <v>0</v>
      </c>
    </row>
    <row r="64" spans="1:5" ht="60" hidden="1">
      <c r="A64" s="7"/>
      <c r="B64" s="7"/>
      <c r="C64" s="7" t="s">
        <v>64</v>
      </c>
      <c r="D64" s="15" t="s">
        <v>7</v>
      </c>
      <c r="E64" s="9"/>
    </row>
    <row r="65" spans="1:5" ht="15" hidden="1">
      <c r="A65" s="7"/>
      <c r="B65" s="7"/>
      <c r="C65" s="7"/>
      <c r="D65" s="1"/>
      <c r="E65" s="9"/>
    </row>
    <row r="66" spans="1:5" ht="15.75" hidden="1">
      <c r="A66" s="11" t="s">
        <v>65</v>
      </c>
      <c r="B66" s="11"/>
      <c r="C66" s="11"/>
      <c r="D66" s="14" t="s">
        <v>66</v>
      </c>
      <c r="E66" s="13">
        <f>E67+E69+E71</f>
        <v>0</v>
      </c>
    </row>
    <row r="67" spans="1:5" ht="15" hidden="1">
      <c r="A67" s="7"/>
      <c r="B67" s="7" t="s">
        <v>67</v>
      </c>
      <c r="C67" s="7"/>
      <c r="D67" s="1" t="s">
        <v>68</v>
      </c>
      <c r="E67" s="9">
        <f>E68</f>
        <v>0</v>
      </c>
    </row>
    <row r="68" spans="1:5" ht="45" hidden="1">
      <c r="A68" s="7"/>
      <c r="B68" s="7"/>
      <c r="C68" s="7" t="s">
        <v>69</v>
      </c>
      <c r="D68" s="6" t="s">
        <v>79</v>
      </c>
      <c r="E68" s="9"/>
    </row>
    <row r="69" spans="1:5" ht="15" hidden="1">
      <c r="A69" s="7"/>
      <c r="B69" s="7" t="s">
        <v>70</v>
      </c>
      <c r="C69" s="7"/>
      <c r="D69" s="1" t="s">
        <v>71</v>
      </c>
      <c r="E69" s="9">
        <f>E70</f>
        <v>0</v>
      </c>
    </row>
    <row r="70" spans="1:5" ht="30" hidden="1">
      <c r="A70" s="7"/>
      <c r="B70" s="7"/>
      <c r="C70" s="7" t="s">
        <v>72</v>
      </c>
      <c r="D70" s="6" t="s">
        <v>73</v>
      </c>
      <c r="E70" s="9"/>
    </row>
    <row r="71" spans="1:5" ht="15" hidden="1">
      <c r="A71" s="7"/>
      <c r="B71" s="7" t="s">
        <v>74</v>
      </c>
      <c r="C71" s="7"/>
      <c r="D71" s="1" t="s">
        <v>75</v>
      </c>
      <c r="E71" s="9">
        <f>E72</f>
        <v>0</v>
      </c>
    </row>
    <row r="72" spans="1:5" ht="45" hidden="1">
      <c r="A72" s="7"/>
      <c r="B72" s="7"/>
      <c r="C72" s="7" t="s">
        <v>69</v>
      </c>
      <c r="D72" s="6" t="s">
        <v>79</v>
      </c>
      <c r="E72" s="9"/>
    </row>
    <row r="73" spans="1:5" ht="15.75">
      <c r="A73" s="11" t="s">
        <v>171</v>
      </c>
      <c r="B73" s="11"/>
      <c r="C73" s="11"/>
      <c r="D73" s="193" t="s">
        <v>446</v>
      </c>
      <c r="E73" s="13">
        <f>E74</f>
        <v>1162309</v>
      </c>
    </row>
    <row r="74" spans="1:5" ht="15">
      <c r="A74" s="7"/>
      <c r="B74" s="7" t="s">
        <v>260</v>
      </c>
      <c r="C74" s="7"/>
      <c r="D74" s="192" t="s">
        <v>261</v>
      </c>
      <c r="E74" s="39">
        <f>E75</f>
        <v>1162309</v>
      </c>
    </row>
    <row r="75" spans="1:5" ht="60">
      <c r="A75" s="7"/>
      <c r="B75" s="7"/>
      <c r="C75" s="7" t="s">
        <v>414</v>
      </c>
      <c r="D75" s="6" t="s">
        <v>413</v>
      </c>
      <c r="E75" s="39">
        <v>1162309</v>
      </c>
    </row>
    <row r="76" spans="1:5" ht="15" hidden="1">
      <c r="A76" s="7"/>
      <c r="B76" s="7"/>
      <c r="C76" s="7"/>
      <c r="D76" s="6"/>
      <c r="E76" s="9"/>
    </row>
    <row r="77" spans="1:5" ht="15.75">
      <c r="A77" s="254" t="s">
        <v>76</v>
      </c>
      <c r="B77" s="255"/>
      <c r="C77" s="255"/>
      <c r="D77" s="256"/>
      <c r="E77" s="10">
        <f>E66+E62+E55+E48+E43+E40+E33+E21+E17+E10+E7+E73</f>
        <v>37125309</v>
      </c>
    </row>
  </sheetData>
  <mergeCells count="2">
    <mergeCell ref="C3:D3"/>
    <mergeCell ref="A77:D77"/>
  </mergeCells>
  <printOptions/>
  <pageMargins left="0.75" right="0.75" top="1" bottom="1" header="0.5" footer="0.5"/>
  <pageSetup horizontalDpi="600" verticalDpi="600" orientation="portrait" paperSize="9" scale="85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5"/>
  <sheetViews>
    <sheetView workbookViewId="0" topLeftCell="G1">
      <pane ySplit="10" topLeftCell="BM141" activePane="bottomLeft" state="frozen"/>
      <selection pane="topLeft" activeCell="O18" sqref="O18"/>
      <selection pane="bottomLeft" activeCell="O1" sqref="O1:P1"/>
    </sheetView>
  </sheetViews>
  <sheetFormatPr defaultColWidth="9.140625" defaultRowHeight="12.75"/>
  <cols>
    <col min="1" max="1" width="6.28125" style="0" customWidth="1"/>
    <col min="3" max="3" width="7.421875" style="0" customWidth="1"/>
    <col min="4" max="4" width="23.421875" style="0" customWidth="1"/>
    <col min="5" max="5" width="18.00390625" style="0" customWidth="1"/>
    <col min="6" max="6" width="17.421875" style="0" hidden="1" customWidth="1"/>
    <col min="7" max="7" width="18.421875" style="0" bestFit="1" customWidth="1"/>
    <col min="8" max="8" width="16.421875" style="0" customWidth="1"/>
    <col min="9" max="9" width="17.140625" style="0" customWidth="1"/>
    <col min="10" max="12" width="16.421875" style="0" customWidth="1"/>
    <col min="13" max="13" width="15.00390625" style="0" customWidth="1"/>
    <col min="14" max="14" width="9.00390625" style="0" customWidth="1"/>
    <col min="15" max="15" width="16.8515625" style="0" customWidth="1"/>
    <col min="16" max="16" width="15.421875" style="0" bestFit="1" customWidth="1"/>
  </cols>
  <sheetData>
    <row r="1" spans="13:17" ht="51" customHeight="1">
      <c r="M1" s="136"/>
      <c r="N1" s="136"/>
      <c r="O1" s="269" t="s">
        <v>452</v>
      </c>
      <c r="P1" s="269"/>
      <c r="Q1" s="19"/>
    </row>
    <row r="2" ht="6.75" customHeight="1"/>
    <row r="4" spans="3:15" ht="18">
      <c r="C4" s="258" t="s">
        <v>361</v>
      </c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18"/>
      <c r="O4" s="18"/>
    </row>
    <row r="5" spans="16:17" ht="12.75">
      <c r="P5" s="20"/>
      <c r="Q5" s="20"/>
    </row>
    <row r="6" spans="1:17" s="2" customFormat="1" ht="15.75" customHeight="1">
      <c r="A6" s="259" t="s">
        <v>81</v>
      </c>
      <c r="B6" s="259" t="s">
        <v>82</v>
      </c>
      <c r="C6" s="259" t="s">
        <v>1</v>
      </c>
      <c r="D6" s="259" t="s">
        <v>83</v>
      </c>
      <c r="E6" s="262" t="s">
        <v>433</v>
      </c>
      <c r="F6" s="46"/>
      <c r="G6" s="260" t="s">
        <v>84</v>
      </c>
      <c r="H6" s="260"/>
      <c r="I6" s="260"/>
      <c r="J6" s="260"/>
      <c r="K6" s="260"/>
      <c r="L6" s="260"/>
      <c r="M6" s="260"/>
      <c r="N6" s="260"/>
      <c r="O6" s="261"/>
      <c r="P6" s="128"/>
      <c r="Q6" s="21"/>
    </row>
    <row r="7" spans="1:17" s="2" customFormat="1" ht="15" customHeight="1">
      <c r="A7" s="259"/>
      <c r="B7" s="259"/>
      <c r="C7" s="259"/>
      <c r="D7" s="259"/>
      <c r="E7" s="262"/>
      <c r="F7" s="46"/>
      <c r="G7" s="259" t="s">
        <v>350</v>
      </c>
      <c r="H7" s="261" t="s">
        <v>85</v>
      </c>
      <c r="I7" s="263"/>
      <c r="J7" s="263"/>
      <c r="K7" s="263"/>
      <c r="L7" s="263"/>
      <c r="M7" s="263"/>
      <c r="N7" s="264"/>
      <c r="O7" s="262" t="s">
        <v>87</v>
      </c>
      <c r="P7" s="131" t="s">
        <v>85</v>
      </c>
      <c r="Q7" s="21"/>
    </row>
    <row r="8" spans="1:17" s="2" customFormat="1" ht="15" customHeight="1">
      <c r="A8" s="259"/>
      <c r="B8" s="259"/>
      <c r="C8" s="259"/>
      <c r="D8" s="259"/>
      <c r="E8" s="262"/>
      <c r="F8" s="46"/>
      <c r="G8" s="259"/>
      <c r="H8" s="265" t="s">
        <v>349</v>
      </c>
      <c r="I8" s="163" t="s">
        <v>348</v>
      </c>
      <c r="J8" s="164"/>
      <c r="K8" s="267" t="s">
        <v>88</v>
      </c>
      <c r="L8" s="267" t="s">
        <v>319</v>
      </c>
      <c r="M8" s="267" t="s">
        <v>89</v>
      </c>
      <c r="N8" s="267" t="s">
        <v>90</v>
      </c>
      <c r="O8" s="262"/>
      <c r="P8" s="270" t="s">
        <v>88</v>
      </c>
      <c r="Q8" s="21"/>
    </row>
    <row r="9" spans="1:16" s="2" customFormat="1" ht="49.5" customHeight="1">
      <c r="A9" s="259"/>
      <c r="B9" s="259"/>
      <c r="C9" s="259"/>
      <c r="D9" s="259"/>
      <c r="E9" s="262"/>
      <c r="F9" s="46"/>
      <c r="G9" s="259"/>
      <c r="H9" s="266"/>
      <c r="I9" s="165" t="s">
        <v>127</v>
      </c>
      <c r="J9" s="166" t="s">
        <v>128</v>
      </c>
      <c r="K9" s="268"/>
      <c r="L9" s="268"/>
      <c r="M9" s="268"/>
      <c r="N9" s="268"/>
      <c r="O9" s="262"/>
      <c r="P9" s="271"/>
    </row>
    <row r="10" spans="1:16" s="23" customFormat="1" ht="11.25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/>
      <c r="G10" s="22">
        <v>6</v>
      </c>
      <c r="H10" s="161">
        <v>7</v>
      </c>
      <c r="I10" s="161">
        <v>8</v>
      </c>
      <c r="J10" s="161">
        <v>9</v>
      </c>
      <c r="K10" s="161">
        <v>10</v>
      </c>
      <c r="L10" s="161">
        <v>11</v>
      </c>
      <c r="M10" s="161">
        <v>12</v>
      </c>
      <c r="N10" s="161">
        <v>13</v>
      </c>
      <c r="O10" s="161">
        <v>14</v>
      </c>
      <c r="P10" s="161">
        <v>15</v>
      </c>
    </row>
    <row r="11" spans="1:16" s="2" customFormat="1" ht="31.5">
      <c r="A11" s="11" t="s">
        <v>3</v>
      </c>
      <c r="B11" s="11"/>
      <c r="C11" s="11"/>
      <c r="D11" s="16" t="s">
        <v>5</v>
      </c>
      <c r="E11" s="13">
        <f aca="true" t="shared" si="0" ref="E11:E16">G11+O11</f>
        <v>10000</v>
      </c>
      <c r="F11" s="13"/>
      <c r="G11" s="13">
        <f>G12</f>
        <v>10000</v>
      </c>
      <c r="H11" s="13">
        <f>H12</f>
        <v>10000</v>
      </c>
      <c r="I11" s="13">
        <f aca="true" t="shared" si="1" ref="I11:O11">I12</f>
        <v>0</v>
      </c>
      <c r="J11" s="13">
        <f t="shared" si="1"/>
        <v>0</v>
      </c>
      <c r="K11" s="13">
        <f t="shared" si="1"/>
        <v>0</v>
      </c>
      <c r="L11" s="13"/>
      <c r="M11" s="13">
        <f t="shared" si="1"/>
        <v>0</v>
      </c>
      <c r="N11" s="13">
        <f t="shared" si="1"/>
        <v>0</v>
      </c>
      <c r="O11" s="13">
        <f t="shared" si="1"/>
        <v>0</v>
      </c>
      <c r="P11" s="129"/>
    </row>
    <row r="12" spans="1:16" s="186" customFormat="1" ht="38.25">
      <c r="A12" s="33"/>
      <c r="B12" s="33" t="s">
        <v>4</v>
      </c>
      <c r="C12" s="33"/>
      <c r="D12" s="93" t="s">
        <v>285</v>
      </c>
      <c r="E12" s="34">
        <f t="shared" si="0"/>
        <v>10000</v>
      </c>
      <c r="F12" s="34"/>
      <c r="G12" s="34">
        <f>SUM(G13)</f>
        <v>10000</v>
      </c>
      <c r="H12" s="34">
        <f>H13</f>
        <v>10000</v>
      </c>
      <c r="I12" s="34">
        <f aca="true" t="shared" si="2" ref="I12:O12">SUM(I13)</f>
        <v>0</v>
      </c>
      <c r="J12" s="34">
        <f t="shared" si="2"/>
        <v>0</v>
      </c>
      <c r="K12" s="34">
        <f t="shared" si="2"/>
        <v>0</v>
      </c>
      <c r="L12" s="34"/>
      <c r="M12" s="34">
        <f t="shared" si="2"/>
        <v>0</v>
      </c>
      <c r="N12" s="34">
        <f t="shared" si="2"/>
        <v>0</v>
      </c>
      <c r="O12" s="34">
        <f t="shared" si="2"/>
        <v>0</v>
      </c>
      <c r="P12" s="185"/>
    </row>
    <row r="13" spans="1:16" s="144" customFormat="1" ht="38.25">
      <c r="A13" s="217"/>
      <c r="B13" s="217"/>
      <c r="C13" s="217"/>
      <c r="D13" s="152" t="s">
        <v>346</v>
      </c>
      <c r="E13" s="150">
        <f t="shared" si="0"/>
        <v>10000</v>
      </c>
      <c r="F13" s="145"/>
      <c r="G13" s="145">
        <f>H13</f>
        <v>10000</v>
      </c>
      <c r="H13" s="145">
        <v>10000</v>
      </c>
      <c r="I13" s="218"/>
      <c r="J13" s="218"/>
      <c r="K13" s="145"/>
      <c r="L13" s="153"/>
      <c r="M13" s="218"/>
      <c r="N13" s="218"/>
      <c r="O13" s="218"/>
      <c r="P13" s="154"/>
    </row>
    <row r="14" spans="1:16" ht="15.75">
      <c r="A14" s="11" t="s">
        <v>8</v>
      </c>
      <c r="B14" s="11"/>
      <c r="C14" s="11"/>
      <c r="D14" s="16" t="s">
        <v>21</v>
      </c>
      <c r="E14" s="13">
        <f t="shared" si="0"/>
        <v>73700</v>
      </c>
      <c r="F14" s="13"/>
      <c r="G14" s="13">
        <f>G15+G18</f>
        <v>73700</v>
      </c>
      <c r="H14" s="13">
        <f>H15+H18</f>
        <v>28200</v>
      </c>
      <c r="I14" s="13">
        <f aca="true" t="shared" si="3" ref="I14:O14">I15</f>
        <v>0</v>
      </c>
      <c r="J14" s="13">
        <f t="shared" si="3"/>
        <v>0</v>
      </c>
      <c r="K14" s="13">
        <f t="shared" si="3"/>
        <v>0</v>
      </c>
      <c r="L14" s="13">
        <f>L15</f>
        <v>45500</v>
      </c>
      <c r="M14" s="13">
        <f t="shared" si="3"/>
        <v>0</v>
      </c>
      <c r="N14" s="13">
        <f t="shared" si="3"/>
        <v>0</v>
      </c>
      <c r="O14" s="13">
        <f t="shared" si="3"/>
        <v>0</v>
      </c>
      <c r="P14" s="130"/>
    </row>
    <row r="15" spans="1:16" s="182" customFormat="1" ht="15.75">
      <c r="A15" s="33"/>
      <c r="B15" s="33" t="s">
        <v>9</v>
      </c>
      <c r="C15" s="33"/>
      <c r="D15" s="93" t="s">
        <v>10</v>
      </c>
      <c r="E15" s="34">
        <f t="shared" si="0"/>
        <v>45500</v>
      </c>
      <c r="F15" s="34"/>
      <c r="G15" s="34">
        <f>SUM(G16)</f>
        <v>45500</v>
      </c>
      <c r="H15" s="34">
        <f>H16</f>
        <v>0</v>
      </c>
      <c r="I15" s="34">
        <f aca="true" t="shared" si="4" ref="I15:O15">SUM(I16)</f>
        <v>0</v>
      </c>
      <c r="J15" s="34">
        <f t="shared" si="4"/>
        <v>0</v>
      </c>
      <c r="K15" s="34">
        <f t="shared" si="4"/>
        <v>0</v>
      </c>
      <c r="L15" s="34">
        <f>L16</f>
        <v>45500</v>
      </c>
      <c r="M15" s="34">
        <f t="shared" si="4"/>
        <v>0</v>
      </c>
      <c r="N15" s="34">
        <f t="shared" si="4"/>
        <v>0</v>
      </c>
      <c r="O15" s="34">
        <f t="shared" si="4"/>
        <v>0</v>
      </c>
      <c r="P15" s="181"/>
    </row>
    <row r="16" spans="1:16" s="144" customFormat="1" ht="25.5">
      <c r="A16" s="217"/>
      <c r="B16" s="217"/>
      <c r="C16" s="151" t="s">
        <v>321</v>
      </c>
      <c r="D16" s="152" t="s">
        <v>322</v>
      </c>
      <c r="E16" s="150">
        <f t="shared" si="0"/>
        <v>45500</v>
      </c>
      <c r="F16" s="145"/>
      <c r="G16" s="145">
        <f>L16</f>
        <v>45500</v>
      </c>
      <c r="H16" s="145"/>
      <c r="I16" s="218"/>
      <c r="J16" s="218"/>
      <c r="K16" s="218"/>
      <c r="L16" s="153">
        <v>45500</v>
      </c>
      <c r="M16" s="218"/>
      <c r="N16" s="218"/>
      <c r="O16" s="218"/>
      <c r="P16" s="154"/>
    </row>
    <row r="17" spans="1:16" ht="15.75" customHeight="1" hidden="1">
      <c r="A17" s="11"/>
      <c r="B17" s="11"/>
      <c r="C17" s="11"/>
      <c r="D17" s="16"/>
      <c r="E17" s="13"/>
      <c r="F17" s="13"/>
      <c r="G17" s="13"/>
      <c r="H17" s="159"/>
      <c r="I17" s="159"/>
      <c r="J17" s="159"/>
      <c r="K17" s="13"/>
      <c r="L17" s="13"/>
      <c r="M17" s="13"/>
      <c r="N17" s="13"/>
      <c r="O17" s="13"/>
      <c r="P17" s="17"/>
    </row>
    <row r="18" spans="1:16" s="182" customFormat="1" ht="25.5">
      <c r="A18" s="183"/>
      <c r="B18" s="33" t="s">
        <v>99</v>
      </c>
      <c r="C18" s="33"/>
      <c r="D18" s="93" t="s">
        <v>100</v>
      </c>
      <c r="E18" s="34">
        <f aca="true" t="shared" si="5" ref="E18:E34">G18+O18</f>
        <v>28200</v>
      </c>
      <c r="F18" s="34"/>
      <c r="G18" s="34">
        <f aca="true" t="shared" si="6" ref="G18:O18">SUM(G19)</f>
        <v>28200</v>
      </c>
      <c r="H18" s="34">
        <f>H19</f>
        <v>28200</v>
      </c>
      <c r="I18" s="34">
        <f t="shared" si="6"/>
        <v>0</v>
      </c>
      <c r="J18" s="34">
        <f t="shared" si="6"/>
        <v>0</v>
      </c>
      <c r="K18" s="34">
        <f t="shared" si="6"/>
        <v>0</v>
      </c>
      <c r="L18" s="34"/>
      <c r="M18" s="34">
        <f t="shared" si="6"/>
        <v>0</v>
      </c>
      <c r="N18" s="34">
        <f t="shared" si="6"/>
        <v>0</v>
      </c>
      <c r="O18" s="34">
        <f t="shared" si="6"/>
        <v>0</v>
      </c>
      <c r="P18" s="181"/>
    </row>
    <row r="19" spans="1:16" s="144" customFormat="1" ht="38.25">
      <c r="A19" s="217"/>
      <c r="B19" s="217"/>
      <c r="C19" s="217"/>
      <c r="D19" s="152" t="s">
        <v>347</v>
      </c>
      <c r="E19" s="150">
        <f t="shared" si="5"/>
        <v>28200</v>
      </c>
      <c r="F19" s="145"/>
      <c r="G19" s="145">
        <v>28200</v>
      </c>
      <c r="H19" s="145">
        <v>28200</v>
      </c>
      <c r="I19" s="218"/>
      <c r="J19" s="218"/>
      <c r="K19" s="218"/>
      <c r="L19" s="153"/>
      <c r="M19" s="218"/>
      <c r="N19" s="218"/>
      <c r="O19" s="218"/>
      <c r="P19" s="154"/>
    </row>
    <row r="20" spans="1:16" ht="24.75" customHeight="1">
      <c r="A20" s="28" t="s">
        <v>12</v>
      </c>
      <c r="B20" s="28"/>
      <c r="C20" s="28"/>
      <c r="D20" s="47" t="s">
        <v>13</v>
      </c>
      <c r="E20" s="48">
        <f t="shared" si="5"/>
        <v>31875059</v>
      </c>
      <c r="F20" s="48"/>
      <c r="G20" s="48">
        <f aca="true" t="shared" si="7" ref="G20:O20">G21</f>
        <v>6275059</v>
      </c>
      <c r="H20" s="13">
        <f>H21</f>
        <v>6005649</v>
      </c>
      <c r="I20" s="13">
        <f t="shared" si="7"/>
        <v>1386570</v>
      </c>
      <c r="J20" s="13">
        <f t="shared" si="7"/>
        <v>238079</v>
      </c>
      <c r="K20" s="48">
        <f t="shared" si="7"/>
        <v>216910</v>
      </c>
      <c r="L20" s="48">
        <f>L21</f>
        <v>52500</v>
      </c>
      <c r="M20" s="48">
        <f t="shared" si="7"/>
        <v>0</v>
      </c>
      <c r="N20" s="48">
        <f t="shared" si="7"/>
        <v>0</v>
      </c>
      <c r="O20" s="48">
        <f t="shared" si="7"/>
        <v>25600000</v>
      </c>
      <c r="P20" s="130"/>
    </row>
    <row r="21" spans="1:16" s="182" customFormat="1" ht="25.5">
      <c r="A21" s="33"/>
      <c r="B21" s="33" t="s">
        <v>14</v>
      </c>
      <c r="C21" s="33"/>
      <c r="D21" s="93" t="s">
        <v>15</v>
      </c>
      <c r="E21" s="34">
        <f t="shared" si="5"/>
        <v>31875059</v>
      </c>
      <c r="F21" s="34"/>
      <c r="G21" s="34">
        <f>SUM(G22:G33)</f>
        <v>6275059</v>
      </c>
      <c r="H21" s="34">
        <f>H24+H25+H26+H27+H28+H33</f>
        <v>6005649</v>
      </c>
      <c r="I21" s="34">
        <f aca="true" t="shared" si="8" ref="I21:O21">SUM(I24:I33)</f>
        <v>1386570</v>
      </c>
      <c r="J21" s="34">
        <f t="shared" si="8"/>
        <v>238079</v>
      </c>
      <c r="K21" s="34">
        <f>K22</f>
        <v>216910</v>
      </c>
      <c r="L21" s="34">
        <f>L23</f>
        <v>52500</v>
      </c>
      <c r="M21" s="34">
        <f t="shared" si="8"/>
        <v>0</v>
      </c>
      <c r="N21" s="34">
        <f t="shared" si="8"/>
        <v>0</v>
      </c>
      <c r="O21" s="34">
        <f t="shared" si="8"/>
        <v>25600000</v>
      </c>
      <c r="P21" s="181"/>
    </row>
    <row r="22" spans="1:16" s="144" customFormat="1" ht="89.25">
      <c r="A22" s="155"/>
      <c r="B22" s="155"/>
      <c r="C22" s="219" t="s">
        <v>310</v>
      </c>
      <c r="D22" s="220" t="s">
        <v>311</v>
      </c>
      <c r="E22" s="150">
        <f t="shared" si="5"/>
        <v>216910</v>
      </c>
      <c r="F22" s="150"/>
      <c r="G22" s="153">
        <f>I22+J22+K22+M22</f>
        <v>216910</v>
      </c>
      <c r="H22" s="153"/>
      <c r="I22" s="150"/>
      <c r="J22" s="150"/>
      <c r="K22" s="153">
        <v>216910</v>
      </c>
      <c r="L22" s="153"/>
      <c r="M22" s="150"/>
      <c r="N22" s="150"/>
      <c r="O22" s="150"/>
      <c r="P22" s="154"/>
    </row>
    <row r="23" spans="1:16" s="144" customFormat="1" ht="38.25">
      <c r="A23" s="155"/>
      <c r="B23" s="155"/>
      <c r="C23" s="219" t="s">
        <v>320</v>
      </c>
      <c r="D23" s="220" t="s">
        <v>323</v>
      </c>
      <c r="E23" s="150">
        <f t="shared" si="5"/>
        <v>52500</v>
      </c>
      <c r="F23" s="150"/>
      <c r="G23" s="153">
        <f>I23+J23+K23+L23+M23+N23</f>
        <v>52500</v>
      </c>
      <c r="H23" s="153"/>
      <c r="I23" s="150"/>
      <c r="J23" s="150"/>
      <c r="K23" s="153"/>
      <c r="L23" s="153">
        <v>52500</v>
      </c>
      <c r="M23" s="150"/>
      <c r="N23" s="150"/>
      <c r="O23" s="150"/>
      <c r="P23" s="154"/>
    </row>
    <row r="24" spans="1:16" s="144" customFormat="1" ht="25.5">
      <c r="A24" s="151"/>
      <c r="B24" s="151"/>
      <c r="C24" s="151" t="s">
        <v>91</v>
      </c>
      <c r="D24" s="152" t="s">
        <v>101</v>
      </c>
      <c r="E24" s="150">
        <f t="shared" si="5"/>
        <v>1270836</v>
      </c>
      <c r="F24" s="150"/>
      <c r="G24" s="145">
        <f aca="true" t="shared" si="9" ref="G24:G32">I24+J24+K24+M24+N24</f>
        <v>1270836</v>
      </c>
      <c r="H24" s="145">
        <f>I24+J24</f>
        <v>1270836</v>
      </c>
      <c r="I24" s="145">
        <v>1270836</v>
      </c>
      <c r="J24" s="145"/>
      <c r="K24" s="145"/>
      <c r="L24" s="153"/>
      <c r="M24" s="145"/>
      <c r="N24" s="145"/>
      <c r="O24" s="145"/>
      <c r="P24" s="154"/>
    </row>
    <row r="25" spans="1:16" s="144" customFormat="1" ht="25.5">
      <c r="A25" s="151"/>
      <c r="B25" s="151"/>
      <c r="C25" s="151" t="s">
        <v>92</v>
      </c>
      <c r="D25" s="152" t="s">
        <v>102</v>
      </c>
      <c r="E25" s="150">
        <f t="shared" si="5"/>
        <v>105734</v>
      </c>
      <c r="F25" s="150"/>
      <c r="G25" s="145">
        <f t="shared" si="9"/>
        <v>105734</v>
      </c>
      <c r="H25" s="145">
        <f>I25+J25</f>
        <v>105734</v>
      </c>
      <c r="I25" s="145">
        <v>105734</v>
      </c>
      <c r="J25" s="145"/>
      <c r="K25" s="145"/>
      <c r="L25" s="153"/>
      <c r="M25" s="145"/>
      <c r="N25" s="145"/>
      <c r="O25" s="145"/>
      <c r="P25" s="154"/>
    </row>
    <row r="26" spans="1:16" s="144" customFormat="1" ht="25.5">
      <c r="A26" s="151"/>
      <c r="B26" s="151"/>
      <c r="C26" s="151" t="s">
        <v>93</v>
      </c>
      <c r="D26" s="152" t="s">
        <v>103</v>
      </c>
      <c r="E26" s="150">
        <f t="shared" si="5"/>
        <v>205012</v>
      </c>
      <c r="F26" s="150"/>
      <c r="G26" s="145">
        <f t="shared" si="9"/>
        <v>205012</v>
      </c>
      <c r="H26" s="145">
        <f>I26+J26</f>
        <v>205012</v>
      </c>
      <c r="I26" s="145"/>
      <c r="J26" s="145">
        <v>205012</v>
      </c>
      <c r="K26" s="145"/>
      <c r="L26" s="153"/>
      <c r="M26" s="145"/>
      <c r="N26" s="145"/>
      <c r="O26" s="145"/>
      <c r="P26" s="154"/>
    </row>
    <row r="27" spans="1:16" s="144" customFormat="1" ht="15.75">
      <c r="A27" s="151"/>
      <c r="B27" s="151"/>
      <c r="C27" s="151" t="s">
        <v>94</v>
      </c>
      <c r="D27" s="152" t="s">
        <v>104</v>
      </c>
      <c r="E27" s="150">
        <f t="shared" si="5"/>
        <v>33067</v>
      </c>
      <c r="F27" s="150"/>
      <c r="G27" s="145">
        <f t="shared" si="9"/>
        <v>33067</v>
      </c>
      <c r="H27" s="145">
        <f>I27+J27</f>
        <v>33067</v>
      </c>
      <c r="I27" s="145"/>
      <c r="J27" s="145">
        <v>33067</v>
      </c>
      <c r="K27" s="145"/>
      <c r="L27" s="153"/>
      <c r="M27" s="145"/>
      <c r="N27" s="145"/>
      <c r="O27" s="145"/>
      <c r="P27" s="154"/>
    </row>
    <row r="28" spans="1:16" s="144" customFormat="1" ht="25.5">
      <c r="A28" s="151"/>
      <c r="B28" s="151"/>
      <c r="C28" s="151" t="s">
        <v>95</v>
      </c>
      <c r="D28" s="152" t="s">
        <v>105</v>
      </c>
      <c r="E28" s="150">
        <f t="shared" si="5"/>
        <v>10000</v>
      </c>
      <c r="F28" s="150"/>
      <c r="G28" s="145">
        <f t="shared" si="9"/>
        <v>10000</v>
      </c>
      <c r="H28" s="145">
        <f>I28+J28</f>
        <v>10000</v>
      </c>
      <c r="I28" s="145">
        <v>10000</v>
      </c>
      <c r="J28" s="145"/>
      <c r="K28" s="145"/>
      <c r="L28" s="153"/>
      <c r="M28" s="145"/>
      <c r="N28" s="145"/>
      <c r="O28" s="145"/>
      <c r="P28" s="154"/>
    </row>
    <row r="29" spans="1:16" s="144" customFormat="1" ht="25.5">
      <c r="A29" s="151"/>
      <c r="B29" s="151"/>
      <c r="C29" s="151" t="s">
        <v>96</v>
      </c>
      <c r="D29" s="152" t="s">
        <v>106</v>
      </c>
      <c r="E29" s="150">
        <f t="shared" si="5"/>
        <v>25600000</v>
      </c>
      <c r="F29" s="150"/>
      <c r="G29" s="145">
        <f t="shared" si="9"/>
        <v>0</v>
      </c>
      <c r="H29" s="145"/>
      <c r="I29" s="145"/>
      <c r="J29" s="145"/>
      <c r="K29" s="145"/>
      <c r="L29" s="153"/>
      <c r="M29" s="145"/>
      <c r="N29" s="145"/>
      <c r="O29" s="145">
        <v>25600000</v>
      </c>
      <c r="P29" s="154"/>
    </row>
    <row r="30" spans="1:16" s="144" customFormat="1" ht="25.5" hidden="1">
      <c r="A30" s="151"/>
      <c r="B30" s="151"/>
      <c r="C30" s="151" t="s">
        <v>227</v>
      </c>
      <c r="D30" s="152" t="s">
        <v>106</v>
      </c>
      <c r="E30" s="150">
        <f t="shared" si="5"/>
        <v>0</v>
      </c>
      <c r="F30" s="150"/>
      <c r="G30" s="145">
        <f t="shared" si="9"/>
        <v>0</v>
      </c>
      <c r="H30" s="145"/>
      <c r="I30" s="145"/>
      <c r="J30" s="145"/>
      <c r="K30" s="145"/>
      <c r="L30" s="153"/>
      <c r="M30" s="145"/>
      <c r="N30" s="145"/>
      <c r="O30" s="145"/>
      <c r="P30" s="154"/>
    </row>
    <row r="31" spans="1:16" s="144" customFormat="1" ht="25.5" hidden="1">
      <c r="A31" s="151"/>
      <c r="B31" s="151"/>
      <c r="C31" s="151" t="s">
        <v>228</v>
      </c>
      <c r="D31" s="152" t="s">
        <v>106</v>
      </c>
      <c r="E31" s="150">
        <f t="shared" si="5"/>
        <v>0</v>
      </c>
      <c r="F31" s="150"/>
      <c r="G31" s="145">
        <f t="shared" si="9"/>
        <v>0</v>
      </c>
      <c r="H31" s="145"/>
      <c r="I31" s="145"/>
      <c r="J31" s="145"/>
      <c r="K31" s="145"/>
      <c r="L31" s="153"/>
      <c r="M31" s="145"/>
      <c r="N31" s="145"/>
      <c r="O31" s="145"/>
      <c r="P31" s="154"/>
    </row>
    <row r="32" spans="1:16" s="144" customFormat="1" ht="38.25" hidden="1">
      <c r="A32" s="151"/>
      <c r="B32" s="151"/>
      <c r="C32" s="151" t="s">
        <v>97</v>
      </c>
      <c r="D32" s="152" t="s">
        <v>107</v>
      </c>
      <c r="E32" s="150">
        <f t="shared" si="5"/>
        <v>0</v>
      </c>
      <c r="F32" s="150"/>
      <c r="G32" s="145">
        <f t="shared" si="9"/>
        <v>0</v>
      </c>
      <c r="H32" s="145"/>
      <c r="I32" s="145"/>
      <c r="J32" s="145"/>
      <c r="K32" s="145"/>
      <c r="L32" s="153"/>
      <c r="M32" s="145"/>
      <c r="N32" s="145"/>
      <c r="O32" s="145"/>
      <c r="P32" s="154"/>
    </row>
    <row r="33" spans="1:16" s="144" customFormat="1" ht="38.25">
      <c r="A33" s="151"/>
      <c r="B33" s="151"/>
      <c r="C33" s="151"/>
      <c r="D33" s="152" t="s">
        <v>347</v>
      </c>
      <c r="E33" s="150">
        <f t="shared" si="5"/>
        <v>4381000</v>
      </c>
      <c r="F33" s="150"/>
      <c r="G33" s="145">
        <v>4381000</v>
      </c>
      <c r="H33" s="145">
        <v>4381000</v>
      </c>
      <c r="I33" s="145"/>
      <c r="J33" s="145"/>
      <c r="K33" s="145"/>
      <c r="L33" s="153"/>
      <c r="M33" s="145"/>
      <c r="N33" s="145"/>
      <c r="O33" s="145"/>
      <c r="P33" s="154"/>
    </row>
    <row r="34" spans="1:16" s="178" customFormat="1" ht="15.75">
      <c r="A34" s="11" t="s">
        <v>303</v>
      </c>
      <c r="B34" s="11"/>
      <c r="C34" s="11"/>
      <c r="D34" s="16" t="s">
        <v>304</v>
      </c>
      <c r="E34" s="13">
        <f t="shared" si="5"/>
        <v>10000</v>
      </c>
      <c r="F34" s="13"/>
      <c r="G34" s="13">
        <f>G35</f>
        <v>10000</v>
      </c>
      <c r="H34" s="13">
        <f>H35</f>
        <v>10000</v>
      </c>
      <c r="I34" s="13">
        <f aca="true" t="shared" si="10" ref="I34:P34">I35</f>
        <v>0</v>
      </c>
      <c r="J34" s="13">
        <f t="shared" si="10"/>
        <v>0</v>
      </c>
      <c r="K34" s="13">
        <f t="shared" si="10"/>
        <v>0</v>
      </c>
      <c r="L34" s="13">
        <f t="shared" si="10"/>
        <v>0</v>
      </c>
      <c r="M34" s="13">
        <f t="shared" si="10"/>
        <v>0</v>
      </c>
      <c r="N34" s="13">
        <f t="shared" si="10"/>
        <v>0</v>
      </c>
      <c r="O34" s="13">
        <f t="shared" si="10"/>
        <v>0</v>
      </c>
      <c r="P34" s="13">
        <f t="shared" si="10"/>
        <v>0</v>
      </c>
    </row>
    <row r="35" spans="1:16" s="182" customFormat="1" ht="38.25">
      <c r="A35" s="183"/>
      <c r="B35" s="33" t="s">
        <v>305</v>
      </c>
      <c r="C35" s="33"/>
      <c r="D35" s="93" t="s">
        <v>306</v>
      </c>
      <c r="E35" s="34">
        <f>E36</f>
        <v>10000</v>
      </c>
      <c r="F35" s="34"/>
      <c r="G35" s="34">
        <f>G36</f>
        <v>10000</v>
      </c>
      <c r="H35" s="34">
        <f>H36</f>
        <v>10000</v>
      </c>
      <c r="I35" s="34"/>
      <c r="J35" s="34"/>
      <c r="K35" s="34"/>
      <c r="L35" s="34"/>
      <c r="M35" s="34"/>
      <c r="N35" s="34"/>
      <c r="O35" s="34"/>
      <c r="P35" s="184"/>
    </row>
    <row r="36" spans="1:16" s="144" customFormat="1" ht="38.25">
      <c r="A36" s="151"/>
      <c r="B36" s="151"/>
      <c r="C36" s="151"/>
      <c r="D36" s="152" t="s">
        <v>347</v>
      </c>
      <c r="E36" s="150">
        <f>G36+O36</f>
        <v>10000</v>
      </c>
      <c r="F36" s="150"/>
      <c r="G36" s="145">
        <v>10000</v>
      </c>
      <c r="H36" s="145">
        <v>10000</v>
      </c>
      <c r="I36" s="145"/>
      <c r="J36" s="145"/>
      <c r="K36" s="145"/>
      <c r="L36" s="153"/>
      <c r="M36" s="145"/>
      <c r="N36" s="145"/>
      <c r="O36" s="145"/>
      <c r="P36" s="154"/>
    </row>
    <row r="37" spans="1:16" ht="31.5">
      <c r="A37" s="11" t="s">
        <v>16</v>
      </c>
      <c r="B37" s="11"/>
      <c r="C37" s="11"/>
      <c r="D37" s="16" t="s">
        <v>17</v>
      </c>
      <c r="E37" s="13">
        <f>G37+O37</f>
        <v>250000</v>
      </c>
      <c r="F37" s="13"/>
      <c r="G37" s="13">
        <f>G38</f>
        <v>250000</v>
      </c>
      <c r="H37" s="13">
        <f>H38</f>
        <v>250000</v>
      </c>
      <c r="I37" s="13">
        <f aca="true" t="shared" si="11" ref="I37:O37">I38</f>
        <v>0</v>
      </c>
      <c r="J37" s="13">
        <f t="shared" si="11"/>
        <v>0</v>
      </c>
      <c r="K37" s="13">
        <f t="shared" si="11"/>
        <v>0</v>
      </c>
      <c r="L37" s="13"/>
      <c r="M37" s="13">
        <f t="shared" si="11"/>
        <v>0</v>
      </c>
      <c r="N37" s="13">
        <f t="shared" si="11"/>
        <v>0</v>
      </c>
      <c r="O37" s="13">
        <f t="shared" si="11"/>
        <v>0</v>
      </c>
      <c r="P37" s="130"/>
    </row>
    <row r="38" spans="1:16" s="182" customFormat="1" ht="24">
      <c r="A38" s="33"/>
      <c r="B38" s="33" t="s">
        <v>18</v>
      </c>
      <c r="C38" s="33"/>
      <c r="D38" s="188" t="s">
        <v>19</v>
      </c>
      <c r="E38" s="34">
        <f aca="true" t="shared" si="12" ref="E38:O38">SUM(E39)</f>
        <v>250000</v>
      </c>
      <c r="F38" s="34">
        <f t="shared" si="12"/>
        <v>0</v>
      </c>
      <c r="G38" s="34">
        <f>G39</f>
        <v>250000</v>
      </c>
      <c r="H38" s="34">
        <f>H39</f>
        <v>250000</v>
      </c>
      <c r="I38" s="34"/>
      <c r="J38" s="34">
        <f t="shared" si="12"/>
        <v>0</v>
      </c>
      <c r="K38" s="34">
        <f t="shared" si="12"/>
        <v>0</v>
      </c>
      <c r="L38" s="34"/>
      <c r="M38" s="34">
        <f t="shared" si="12"/>
        <v>0</v>
      </c>
      <c r="N38" s="34">
        <f t="shared" si="12"/>
        <v>0</v>
      </c>
      <c r="O38" s="34">
        <f t="shared" si="12"/>
        <v>0</v>
      </c>
      <c r="P38" s="181"/>
    </row>
    <row r="39" spans="1:16" s="144" customFormat="1" ht="38.25">
      <c r="A39" s="217"/>
      <c r="B39" s="217"/>
      <c r="C39" s="217"/>
      <c r="D39" s="152" t="s">
        <v>347</v>
      </c>
      <c r="E39" s="150">
        <f>G39</f>
        <v>250000</v>
      </c>
      <c r="F39" s="145"/>
      <c r="G39" s="145">
        <v>250000</v>
      </c>
      <c r="H39" s="145">
        <v>250000</v>
      </c>
      <c r="I39" s="218"/>
      <c r="J39" s="218"/>
      <c r="K39" s="218"/>
      <c r="L39" s="153"/>
      <c r="M39" s="218"/>
      <c r="N39" s="218"/>
      <c r="O39" s="218"/>
      <c r="P39" s="154"/>
    </row>
    <row r="40" spans="1:16" ht="31.5">
      <c r="A40" s="28" t="s">
        <v>22</v>
      </c>
      <c r="B40" s="28"/>
      <c r="C40" s="28"/>
      <c r="D40" s="49" t="s">
        <v>23</v>
      </c>
      <c r="E40" s="13">
        <f>G40+O40</f>
        <v>6966418</v>
      </c>
      <c r="F40" s="48"/>
      <c r="G40" s="48">
        <f aca="true" t="shared" si="13" ref="G40:O40">G41+G54+G56+G58</f>
        <v>5213867</v>
      </c>
      <c r="H40" s="13">
        <f t="shared" si="13"/>
        <v>5203867</v>
      </c>
      <c r="I40" s="13">
        <f t="shared" si="13"/>
        <v>3410050</v>
      </c>
      <c r="J40" s="13">
        <f t="shared" si="13"/>
        <v>579816</v>
      </c>
      <c r="K40" s="48">
        <f t="shared" si="13"/>
        <v>0</v>
      </c>
      <c r="L40" s="48">
        <f>L41</f>
        <v>10000</v>
      </c>
      <c r="M40" s="48">
        <f t="shared" si="13"/>
        <v>0</v>
      </c>
      <c r="N40" s="48">
        <f t="shared" si="13"/>
        <v>0</v>
      </c>
      <c r="O40" s="48">
        <f t="shared" si="13"/>
        <v>1752551</v>
      </c>
      <c r="P40" s="130"/>
    </row>
    <row r="41" spans="1:16" ht="36">
      <c r="A41" s="29"/>
      <c r="B41" s="29" t="s">
        <v>24</v>
      </c>
      <c r="C41" s="29"/>
      <c r="D41" s="30" t="s">
        <v>25</v>
      </c>
      <c r="E41" s="34">
        <f>G41+O41</f>
        <v>6309152</v>
      </c>
      <c r="F41" s="34"/>
      <c r="G41" s="31">
        <f aca="true" t="shared" si="14" ref="G41:O41">SUM(G42:G53)</f>
        <v>4556601</v>
      </c>
      <c r="H41" s="34">
        <f t="shared" si="14"/>
        <v>4546601</v>
      </c>
      <c r="I41" s="34">
        <f t="shared" si="14"/>
        <v>3003000</v>
      </c>
      <c r="J41" s="34">
        <f t="shared" si="14"/>
        <v>505000</v>
      </c>
      <c r="K41" s="31">
        <f t="shared" si="14"/>
        <v>0</v>
      </c>
      <c r="L41" s="31">
        <f>L43</f>
        <v>10000</v>
      </c>
      <c r="M41" s="31">
        <f t="shared" si="14"/>
        <v>0</v>
      </c>
      <c r="N41" s="31">
        <f t="shared" si="14"/>
        <v>0</v>
      </c>
      <c r="O41" s="31">
        <f t="shared" si="14"/>
        <v>1752551</v>
      </c>
      <c r="P41" s="17"/>
    </row>
    <row r="42" spans="1:16" ht="15.75" hidden="1">
      <c r="A42" s="7"/>
      <c r="B42" s="7"/>
      <c r="C42" s="7"/>
      <c r="D42" s="25"/>
      <c r="E42" s="34">
        <f>G42+O42</f>
        <v>0</v>
      </c>
      <c r="F42" s="34"/>
      <c r="G42" s="9"/>
      <c r="H42" s="162"/>
      <c r="I42" s="162"/>
      <c r="J42" s="162"/>
      <c r="K42" s="9"/>
      <c r="L42" s="39"/>
      <c r="M42" s="9"/>
      <c r="N42" s="9"/>
      <c r="O42" s="9"/>
      <c r="P42" s="17"/>
    </row>
    <row r="43" spans="1:16" s="144" customFormat="1" ht="36">
      <c r="A43" s="151"/>
      <c r="B43" s="151"/>
      <c r="C43" s="151" t="s">
        <v>320</v>
      </c>
      <c r="D43" s="221" t="s">
        <v>323</v>
      </c>
      <c r="E43" s="150">
        <f>G43</f>
        <v>10000</v>
      </c>
      <c r="F43" s="150"/>
      <c r="G43" s="145">
        <f>I43+J43+K43+L43+M43+N43</f>
        <v>10000</v>
      </c>
      <c r="H43" s="145"/>
      <c r="I43" s="145"/>
      <c r="J43" s="145"/>
      <c r="K43" s="145"/>
      <c r="L43" s="153">
        <v>10000</v>
      </c>
      <c r="M43" s="145"/>
      <c r="N43" s="145"/>
      <c r="O43" s="145"/>
      <c r="P43" s="154"/>
    </row>
    <row r="44" spans="1:16" s="144" customFormat="1" ht="25.5">
      <c r="A44" s="151"/>
      <c r="B44" s="151"/>
      <c r="C44" s="151" t="s">
        <v>91</v>
      </c>
      <c r="D44" s="152" t="s">
        <v>101</v>
      </c>
      <c r="E44" s="150">
        <f aca="true" t="shared" si="15" ref="E44:E74">G44+O44</f>
        <v>2763000</v>
      </c>
      <c r="F44" s="150"/>
      <c r="G44" s="145">
        <f>I44</f>
        <v>2763000</v>
      </c>
      <c r="H44" s="145">
        <f>I44+J44</f>
        <v>2763000</v>
      </c>
      <c r="I44" s="145">
        <v>2763000</v>
      </c>
      <c r="J44" s="145"/>
      <c r="K44" s="145"/>
      <c r="L44" s="153"/>
      <c r="M44" s="145"/>
      <c r="N44" s="145"/>
      <c r="O44" s="145"/>
      <c r="P44" s="154"/>
    </row>
    <row r="45" spans="1:16" s="144" customFormat="1" ht="25.5">
      <c r="A45" s="151"/>
      <c r="B45" s="151"/>
      <c r="C45" s="151" t="s">
        <v>92</v>
      </c>
      <c r="D45" s="152" t="s">
        <v>102</v>
      </c>
      <c r="E45" s="150">
        <f t="shared" si="15"/>
        <v>220000</v>
      </c>
      <c r="F45" s="150"/>
      <c r="G45" s="145">
        <f>I45</f>
        <v>220000</v>
      </c>
      <c r="H45" s="145">
        <f>I45+J45</f>
        <v>220000</v>
      </c>
      <c r="I45" s="145">
        <v>220000</v>
      </c>
      <c r="J45" s="145"/>
      <c r="K45" s="145"/>
      <c r="L45" s="153"/>
      <c r="M45" s="145"/>
      <c r="N45" s="145"/>
      <c r="O45" s="145"/>
      <c r="P45" s="154"/>
    </row>
    <row r="46" spans="1:16" s="144" customFormat="1" ht="25.5">
      <c r="A46" s="151"/>
      <c r="B46" s="151"/>
      <c r="C46" s="151" t="s">
        <v>93</v>
      </c>
      <c r="D46" s="152" t="s">
        <v>103</v>
      </c>
      <c r="E46" s="150">
        <f t="shared" si="15"/>
        <v>450000</v>
      </c>
      <c r="F46" s="150"/>
      <c r="G46" s="145">
        <f>J46</f>
        <v>450000</v>
      </c>
      <c r="H46" s="145">
        <f>I46+J46</f>
        <v>450000</v>
      </c>
      <c r="I46" s="145"/>
      <c r="J46" s="145">
        <v>450000</v>
      </c>
      <c r="K46" s="145"/>
      <c r="L46" s="153"/>
      <c r="M46" s="145"/>
      <c r="N46" s="145"/>
      <c r="O46" s="145"/>
      <c r="P46" s="154"/>
    </row>
    <row r="47" spans="1:16" s="144" customFormat="1" ht="15.75">
      <c r="A47" s="151"/>
      <c r="B47" s="151"/>
      <c r="C47" s="151" t="s">
        <v>94</v>
      </c>
      <c r="D47" s="152" t="s">
        <v>104</v>
      </c>
      <c r="E47" s="150">
        <f t="shared" si="15"/>
        <v>55000</v>
      </c>
      <c r="F47" s="150"/>
      <c r="G47" s="145">
        <f>J47</f>
        <v>55000</v>
      </c>
      <c r="H47" s="145">
        <f>I47+J47</f>
        <v>55000</v>
      </c>
      <c r="I47" s="145"/>
      <c r="J47" s="145">
        <v>55000</v>
      </c>
      <c r="K47" s="145"/>
      <c r="L47" s="153"/>
      <c r="M47" s="145"/>
      <c r="N47" s="145"/>
      <c r="O47" s="145"/>
      <c r="P47" s="154"/>
    </row>
    <row r="48" spans="1:16" s="144" customFormat="1" ht="25.5">
      <c r="A48" s="151"/>
      <c r="B48" s="151"/>
      <c r="C48" s="151" t="s">
        <v>95</v>
      </c>
      <c r="D48" s="152" t="s">
        <v>105</v>
      </c>
      <c r="E48" s="150">
        <f t="shared" si="15"/>
        <v>20000</v>
      </c>
      <c r="F48" s="150"/>
      <c r="G48" s="145">
        <f>I48</f>
        <v>20000</v>
      </c>
      <c r="H48" s="145">
        <f>I48+J48</f>
        <v>20000</v>
      </c>
      <c r="I48" s="145">
        <v>20000</v>
      </c>
      <c r="J48" s="145"/>
      <c r="K48" s="145"/>
      <c r="L48" s="153"/>
      <c r="M48" s="145"/>
      <c r="N48" s="145"/>
      <c r="O48" s="145"/>
      <c r="P48" s="154"/>
    </row>
    <row r="49" spans="1:16" s="144" customFormat="1" ht="25.5">
      <c r="A49" s="151"/>
      <c r="B49" s="151"/>
      <c r="C49" s="151" t="s">
        <v>96</v>
      </c>
      <c r="D49" s="152" t="s">
        <v>106</v>
      </c>
      <c r="E49" s="150">
        <f t="shared" si="15"/>
        <v>33000</v>
      </c>
      <c r="F49" s="150"/>
      <c r="G49" s="145"/>
      <c r="H49" s="145"/>
      <c r="I49" s="145"/>
      <c r="J49" s="145"/>
      <c r="K49" s="145"/>
      <c r="L49" s="153"/>
      <c r="M49" s="145"/>
      <c r="N49" s="145"/>
      <c r="O49" s="145">
        <v>33000</v>
      </c>
      <c r="P49" s="154"/>
    </row>
    <row r="50" spans="1:16" s="144" customFormat="1" ht="25.5">
      <c r="A50" s="151"/>
      <c r="B50" s="151"/>
      <c r="C50" s="151" t="s">
        <v>392</v>
      </c>
      <c r="D50" s="152" t="s">
        <v>106</v>
      </c>
      <c r="E50" s="150">
        <f t="shared" si="15"/>
        <v>1431868</v>
      </c>
      <c r="F50" s="150"/>
      <c r="G50" s="145"/>
      <c r="H50" s="145"/>
      <c r="I50" s="145"/>
      <c r="J50" s="145"/>
      <c r="K50" s="145"/>
      <c r="L50" s="153"/>
      <c r="M50" s="145"/>
      <c r="N50" s="145"/>
      <c r="O50" s="145">
        <v>1431868</v>
      </c>
      <c r="P50" s="154"/>
    </row>
    <row r="51" spans="1:16" s="144" customFormat="1" ht="25.5">
      <c r="A51" s="151"/>
      <c r="B51" s="151"/>
      <c r="C51" s="151" t="s">
        <v>228</v>
      </c>
      <c r="D51" s="152" t="s">
        <v>106</v>
      </c>
      <c r="E51" s="150">
        <f t="shared" si="15"/>
        <v>252683</v>
      </c>
      <c r="F51" s="150"/>
      <c r="G51" s="145"/>
      <c r="H51" s="145"/>
      <c r="I51" s="145"/>
      <c r="J51" s="145"/>
      <c r="K51" s="145"/>
      <c r="L51" s="153"/>
      <c r="M51" s="145"/>
      <c r="N51" s="145"/>
      <c r="O51" s="145">
        <v>252683</v>
      </c>
      <c r="P51" s="154"/>
    </row>
    <row r="52" spans="1:16" s="144" customFormat="1" ht="38.25">
      <c r="A52" s="151"/>
      <c r="B52" s="151"/>
      <c r="C52" s="151" t="s">
        <v>97</v>
      </c>
      <c r="D52" s="152" t="s">
        <v>107</v>
      </c>
      <c r="E52" s="150">
        <f t="shared" si="15"/>
        <v>35000</v>
      </c>
      <c r="F52" s="150"/>
      <c r="G52" s="145"/>
      <c r="H52" s="145"/>
      <c r="I52" s="145"/>
      <c r="J52" s="145"/>
      <c r="K52" s="145"/>
      <c r="L52" s="153"/>
      <c r="M52" s="145"/>
      <c r="N52" s="145"/>
      <c r="O52" s="145">
        <v>35000</v>
      </c>
      <c r="P52" s="154"/>
    </row>
    <row r="53" spans="1:16" s="144" customFormat="1" ht="38.25">
      <c r="A53" s="151"/>
      <c r="B53" s="151"/>
      <c r="C53" s="151"/>
      <c r="D53" s="152" t="s">
        <v>347</v>
      </c>
      <c r="E53" s="150">
        <f t="shared" si="15"/>
        <v>1038601</v>
      </c>
      <c r="F53" s="150"/>
      <c r="G53" s="145">
        <v>1038601</v>
      </c>
      <c r="H53" s="145">
        <v>1038601</v>
      </c>
      <c r="I53" s="145"/>
      <c r="J53" s="145"/>
      <c r="K53" s="145"/>
      <c r="L53" s="153"/>
      <c r="M53" s="145"/>
      <c r="N53" s="145"/>
      <c r="O53" s="145"/>
      <c r="P53" s="154"/>
    </row>
    <row r="54" spans="1:16" ht="25.5">
      <c r="A54" s="29"/>
      <c r="B54" s="29" t="s">
        <v>26</v>
      </c>
      <c r="C54" s="29"/>
      <c r="D54" s="50" t="s">
        <v>27</v>
      </c>
      <c r="E54" s="34">
        <f t="shared" si="15"/>
        <v>55000</v>
      </c>
      <c r="F54" s="34"/>
      <c r="G54" s="31">
        <f>G55</f>
        <v>55000</v>
      </c>
      <c r="H54" s="34">
        <f>H55</f>
        <v>55000</v>
      </c>
      <c r="I54" s="34">
        <f aca="true" t="shared" si="16" ref="I54:O54">I55</f>
        <v>0</v>
      </c>
      <c r="J54" s="34">
        <f t="shared" si="16"/>
        <v>0</v>
      </c>
      <c r="K54" s="31">
        <f t="shared" si="16"/>
        <v>0</v>
      </c>
      <c r="L54" s="31"/>
      <c r="M54" s="31">
        <f t="shared" si="16"/>
        <v>0</v>
      </c>
      <c r="N54" s="31">
        <f t="shared" si="16"/>
        <v>0</v>
      </c>
      <c r="O54" s="31">
        <f t="shared" si="16"/>
        <v>0</v>
      </c>
      <c r="P54" s="17"/>
    </row>
    <row r="55" spans="1:16" s="144" customFormat="1" ht="45.75" customHeight="1">
      <c r="A55" s="151"/>
      <c r="B55" s="151"/>
      <c r="C55" s="151"/>
      <c r="D55" s="152" t="s">
        <v>347</v>
      </c>
      <c r="E55" s="150">
        <f t="shared" si="15"/>
        <v>55000</v>
      </c>
      <c r="F55" s="150"/>
      <c r="G55" s="145">
        <v>55000</v>
      </c>
      <c r="H55" s="145">
        <v>55000</v>
      </c>
      <c r="I55" s="145"/>
      <c r="J55" s="145"/>
      <c r="K55" s="145"/>
      <c r="L55" s="153"/>
      <c r="M55" s="145"/>
      <c r="N55" s="145"/>
      <c r="O55" s="145"/>
      <c r="P55" s="154"/>
    </row>
    <row r="56" spans="1:16" ht="38.25">
      <c r="A56" s="29"/>
      <c r="B56" s="29" t="s">
        <v>28</v>
      </c>
      <c r="C56" s="29"/>
      <c r="D56" s="50" t="s">
        <v>29</v>
      </c>
      <c r="E56" s="34">
        <f t="shared" si="15"/>
        <v>20000</v>
      </c>
      <c r="F56" s="34"/>
      <c r="G56" s="31">
        <f>G57</f>
        <v>20000</v>
      </c>
      <c r="H56" s="34">
        <f>H57</f>
        <v>20000</v>
      </c>
      <c r="I56" s="34">
        <f aca="true" t="shared" si="17" ref="I56:O56">I57</f>
        <v>0</v>
      </c>
      <c r="J56" s="34">
        <f t="shared" si="17"/>
        <v>0</v>
      </c>
      <c r="K56" s="31">
        <f t="shared" si="17"/>
        <v>0</v>
      </c>
      <c r="L56" s="31"/>
      <c r="M56" s="31">
        <f t="shared" si="17"/>
        <v>0</v>
      </c>
      <c r="N56" s="31">
        <f t="shared" si="17"/>
        <v>0</v>
      </c>
      <c r="O56" s="31">
        <f t="shared" si="17"/>
        <v>0</v>
      </c>
      <c r="P56" s="17"/>
    </row>
    <row r="57" spans="1:16" s="144" customFormat="1" ht="43.5" customHeight="1">
      <c r="A57" s="217"/>
      <c r="B57" s="217"/>
      <c r="C57" s="217"/>
      <c r="D57" s="152" t="s">
        <v>347</v>
      </c>
      <c r="E57" s="150">
        <f t="shared" si="15"/>
        <v>20000</v>
      </c>
      <c r="F57" s="145"/>
      <c r="G57" s="145">
        <v>20000</v>
      </c>
      <c r="H57" s="145">
        <v>20000</v>
      </c>
      <c r="I57" s="218"/>
      <c r="J57" s="218"/>
      <c r="K57" s="218"/>
      <c r="L57" s="153"/>
      <c r="M57" s="218"/>
      <c r="N57" s="218"/>
      <c r="O57" s="218"/>
      <c r="P57" s="154"/>
    </row>
    <row r="58" spans="1:16" s="182" customFormat="1" ht="15.75">
      <c r="A58" s="180"/>
      <c r="B58" s="33" t="s">
        <v>30</v>
      </c>
      <c r="C58" s="180"/>
      <c r="D58" s="93" t="s">
        <v>31</v>
      </c>
      <c r="E58" s="34">
        <f t="shared" si="15"/>
        <v>582266</v>
      </c>
      <c r="F58" s="34"/>
      <c r="G58" s="34">
        <f>G59+G60+G61+G62+G63+G64+G65+G66+G67</f>
        <v>582266</v>
      </c>
      <c r="H58" s="34">
        <f>H59+H60+H61+H62+H63+H64+H65+H66+H67</f>
        <v>582266</v>
      </c>
      <c r="I58" s="34">
        <f>I59+I60+I61+I62+I63+I64+I65+I66+I67</f>
        <v>407050</v>
      </c>
      <c r="J58" s="34">
        <f>J59+J60+J61+J62+J63+J64+J65+J66+J67</f>
        <v>74816</v>
      </c>
      <c r="K58" s="94">
        <f>K59+K61+K62+K63+K64+K65+K66+K67</f>
        <v>0</v>
      </c>
      <c r="L58" s="34"/>
      <c r="M58" s="94">
        <f>M59+M61+M62+M63+M64+M65+M66+M67</f>
        <v>0</v>
      </c>
      <c r="N58" s="94">
        <f>N59+N61+N62+N63+N64+N65+N66+N67</f>
        <v>0</v>
      </c>
      <c r="O58" s="34">
        <f>O59+O61+O62+O63+O64+O65+O66+O67</f>
        <v>0</v>
      </c>
      <c r="P58" s="181"/>
    </row>
    <row r="59" spans="1:16" s="144" customFormat="1" ht="25.5">
      <c r="A59" s="217"/>
      <c r="B59" s="217"/>
      <c r="C59" s="151" t="s">
        <v>91</v>
      </c>
      <c r="D59" s="152" t="s">
        <v>101</v>
      </c>
      <c r="E59" s="150">
        <f t="shared" si="15"/>
        <v>69492</v>
      </c>
      <c r="F59" s="145"/>
      <c r="G59" s="145">
        <f>I59</f>
        <v>69492</v>
      </c>
      <c r="H59" s="145">
        <v>69492</v>
      </c>
      <c r="I59" s="145">
        <v>69492</v>
      </c>
      <c r="J59" s="218"/>
      <c r="K59" s="218"/>
      <c r="L59" s="153"/>
      <c r="M59" s="218"/>
      <c r="N59" s="218"/>
      <c r="O59" s="218"/>
      <c r="P59" s="154"/>
    </row>
    <row r="60" spans="1:16" s="144" customFormat="1" ht="38.25">
      <c r="A60" s="217"/>
      <c r="B60" s="217"/>
      <c r="C60" s="151" t="s">
        <v>136</v>
      </c>
      <c r="D60" s="152" t="s">
        <v>137</v>
      </c>
      <c r="E60" s="150">
        <f t="shared" si="15"/>
        <v>306488</v>
      </c>
      <c r="F60" s="145"/>
      <c r="G60" s="145">
        <f>I60</f>
        <v>306488</v>
      </c>
      <c r="H60" s="145">
        <v>306488</v>
      </c>
      <c r="I60" s="145">
        <v>306488</v>
      </c>
      <c r="J60" s="218"/>
      <c r="K60" s="218"/>
      <c r="L60" s="153"/>
      <c r="M60" s="218"/>
      <c r="N60" s="218"/>
      <c r="O60" s="218"/>
      <c r="P60" s="154"/>
    </row>
    <row r="61" spans="1:16" s="144" customFormat="1" ht="25.5">
      <c r="A61" s="217"/>
      <c r="B61" s="217"/>
      <c r="C61" s="151" t="s">
        <v>92</v>
      </c>
      <c r="D61" s="152" t="s">
        <v>102</v>
      </c>
      <c r="E61" s="150">
        <f t="shared" si="15"/>
        <v>31070</v>
      </c>
      <c r="F61" s="145"/>
      <c r="G61" s="145">
        <f>I61</f>
        <v>31070</v>
      </c>
      <c r="H61" s="145">
        <v>31070</v>
      </c>
      <c r="I61" s="145">
        <v>31070</v>
      </c>
      <c r="J61" s="218"/>
      <c r="K61" s="218"/>
      <c r="L61" s="153"/>
      <c r="M61" s="218"/>
      <c r="N61" s="218"/>
      <c r="O61" s="218"/>
      <c r="P61" s="154"/>
    </row>
    <row r="62" spans="1:16" s="144" customFormat="1" ht="25.5">
      <c r="A62" s="217"/>
      <c r="B62" s="217"/>
      <c r="C62" s="151" t="s">
        <v>93</v>
      </c>
      <c r="D62" s="152" t="s">
        <v>103</v>
      </c>
      <c r="E62" s="150">
        <f t="shared" si="15"/>
        <v>64843</v>
      </c>
      <c r="F62" s="145"/>
      <c r="G62" s="145">
        <f>J62</f>
        <v>64843</v>
      </c>
      <c r="H62" s="145">
        <v>64843</v>
      </c>
      <c r="I62" s="218"/>
      <c r="J62" s="145">
        <v>64843</v>
      </c>
      <c r="K62" s="218"/>
      <c r="L62" s="153"/>
      <c r="M62" s="218"/>
      <c r="N62" s="218"/>
      <c r="O62" s="218"/>
      <c r="P62" s="154"/>
    </row>
    <row r="63" spans="1:16" s="144" customFormat="1" ht="15.75">
      <c r="A63" s="217"/>
      <c r="B63" s="217"/>
      <c r="C63" s="151" t="s">
        <v>94</v>
      </c>
      <c r="D63" s="152" t="s">
        <v>104</v>
      </c>
      <c r="E63" s="150">
        <f t="shared" si="15"/>
        <v>9973</v>
      </c>
      <c r="F63" s="145"/>
      <c r="G63" s="145">
        <f>J63</f>
        <v>9973</v>
      </c>
      <c r="H63" s="145">
        <v>9973</v>
      </c>
      <c r="I63" s="218"/>
      <c r="J63" s="222">
        <v>9973</v>
      </c>
      <c r="K63" s="218"/>
      <c r="L63" s="153"/>
      <c r="M63" s="218"/>
      <c r="N63" s="218"/>
      <c r="O63" s="218"/>
      <c r="P63" s="154"/>
    </row>
    <row r="64" spans="1:16" s="144" customFormat="1" ht="25.5" hidden="1">
      <c r="A64" s="217"/>
      <c r="B64" s="217"/>
      <c r="C64" s="151" t="s">
        <v>95</v>
      </c>
      <c r="D64" s="152" t="s">
        <v>105</v>
      </c>
      <c r="E64" s="150">
        <f t="shared" si="15"/>
        <v>0</v>
      </c>
      <c r="F64" s="145"/>
      <c r="G64" s="145"/>
      <c r="H64" s="145"/>
      <c r="I64" s="218"/>
      <c r="J64" s="218"/>
      <c r="K64" s="218"/>
      <c r="L64" s="153"/>
      <c r="M64" s="218"/>
      <c r="N64" s="218"/>
      <c r="O64" s="218"/>
      <c r="P64" s="154"/>
    </row>
    <row r="65" spans="1:16" s="144" customFormat="1" ht="25.5" hidden="1">
      <c r="A65" s="151"/>
      <c r="B65" s="151"/>
      <c r="C65" s="151" t="s">
        <v>96</v>
      </c>
      <c r="D65" s="152" t="s">
        <v>106</v>
      </c>
      <c r="E65" s="150">
        <f t="shared" si="15"/>
        <v>0</v>
      </c>
      <c r="F65" s="150"/>
      <c r="G65" s="145"/>
      <c r="H65" s="145"/>
      <c r="I65" s="145"/>
      <c r="J65" s="145"/>
      <c r="K65" s="145"/>
      <c r="L65" s="153"/>
      <c r="M65" s="145"/>
      <c r="N65" s="145"/>
      <c r="O65" s="145"/>
      <c r="P65" s="154"/>
    </row>
    <row r="66" spans="1:16" s="144" customFormat="1" ht="38.25" hidden="1">
      <c r="A66" s="151"/>
      <c r="B66" s="151"/>
      <c r="C66" s="151" t="s">
        <v>97</v>
      </c>
      <c r="D66" s="152" t="s">
        <v>107</v>
      </c>
      <c r="E66" s="150">
        <f t="shared" si="15"/>
        <v>0</v>
      </c>
      <c r="F66" s="150"/>
      <c r="G66" s="145"/>
      <c r="H66" s="145"/>
      <c r="I66" s="145"/>
      <c r="J66" s="145"/>
      <c r="K66" s="145"/>
      <c r="L66" s="153"/>
      <c r="M66" s="145"/>
      <c r="N66" s="145"/>
      <c r="O66" s="145"/>
      <c r="P66" s="154"/>
    </row>
    <row r="67" spans="1:16" s="144" customFormat="1" ht="38.25">
      <c r="A67" s="151"/>
      <c r="B67" s="151"/>
      <c r="C67" s="151"/>
      <c r="D67" s="152" t="s">
        <v>347</v>
      </c>
      <c r="E67" s="150">
        <f t="shared" si="15"/>
        <v>100400</v>
      </c>
      <c r="F67" s="150"/>
      <c r="G67" s="145">
        <v>100400</v>
      </c>
      <c r="H67" s="145">
        <v>100400</v>
      </c>
      <c r="I67" s="145"/>
      <c r="J67" s="145"/>
      <c r="K67" s="145"/>
      <c r="L67" s="153"/>
      <c r="M67" s="145"/>
      <c r="N67" s="145"/>
      <c r="O67" s="145"/>
      <c r="P67" s="154"/>
    </row>
    <row r="68" spans="1:16" ht="31.5">
      <c r="A68" s="11" t="s">
        <v>33</v>
      </c>
      <c r="B68" s="11"/>
      <c r="C68" s="11"/>
      <c r="D68" s="16" t="s">
        <v>42</v>
      </c>
      <c r="E68" s="13">
        <f t="shared" si="15"/>
        <v>12850593</v>
      </c>
      <c r="F68" s="13"/>
      <c r="G68" s="13">
        <f>G69+G74+G78+G90+G95+G98</f>
        <v>11752398</v>
      </c>
      <c r="H68" s="13">
        <f>H69+H74+H78+H90+H95+H98</f>
        <v>11179682</v>
      </c>
      <c r="I68" s="13">
        <f>I69+I74+I78+I90+I98+I95</f>
        <v>6083088</v>
      </c>
      <c r="J68" s="13">
        <f aca="true" t="shared" si="18" ref="J68:O68">J69+J74+J78+J90+J98</f>
        <v>1020640</v>
      </c>
      <c r="K68" s="13">
        <f t="shared" si="18"/>
        <v>0</v>
      </c>
      <c r="L68" s="13">
        <f t="shared" si="18"/>
        <v>572716</v>
      </c>
      <c r="M68" s="13">
        <f t="shared" si="18"/>
        <v>0</v>
      </c>
      <c r="N68" s="13">
        <f t="shared" si="18"/>
        <v>0</v>
      </c>
      <c r="O68" s="13">
        <f t="shared" si="18"/>
        <v>1098195</v>
      </c>
      <c r="P68" s="13">
        <f>P78</f>
        <v>1098195</v>
      </c>
    </row>
    <row r="69" spans="1:16" ht="15.75">
      <c r="A69" s="33"/>
      <c r="B69" s="33" t="s">
        <v>34</v>
      </c>
      <c r="C69" s="33"/>
      <c r="D69" s="93" t="s">
        <v>35</v>
      </c>
      <c r="E69" s="34">
        <f t="shared" si="15"/>
        <v>216876</v>
      </c>
      <c r="F69" s="34"/>
      <c r="G69" s="34">
        <f>G70+G71+G72+G73</f>
        <v>216876</v>
      </c>
      <c r="H69" s="34">
        <f>H70+H71+H72+H73</f>
        <v>216876</v>
      </c>
      <c r="I69" s="34">
        <f aca="true" t="shared" si="19" ref="I69:O69">I70+I71+I72+I73</f>
        <v>184356</v>
      </c>
      <c r="J69" s="34">
        <f t="shared" si="19"/>
        <v>32520</v>
      </c>
      <c r="K69" s="34">
        <f t="shared" si="19"/>
        <v>0</v>
      </c>
      <c r="L69" s="34"/>
      <c r="M69" s="34">
        <f t="shared" si="19"/>
        <v>0</v>
      </c>
      <c r="N69" s="34">
        <f t="shared" si="19"/>
        <v>0</v>
      </c>
      <c r="O69" s="34">
        <f t="shared" si="19"/>
        <v>0</v>
      </c>
      <c r="P69" s="17"/>
    </row>
    <row r="70" spans="1:16" s="144" customFormat="1" ht="25.5">
      <c r="A70" s="155"/>
      <c r="B70" s="155"/>
      <c r="C70" s="151" t="s">
        <v>91</v>
      </c>
      <c r="D70" s="152" t="s">
        <v>101</v>
      </c>
      <c r="E70" s="150">
        <f t="shared" si="15"/>
        <v>168686</v>
      </c>
      <c r="F70" s="153"/>
      <c r="G70" s="153">
        <f>I70</f>
        <v>168686</v>
      </c>
      <c r="H70" s="153">
        <v>168686</v>
      </c>
      <c r="I70" s="153">
        <v>168686</v>
      </c>
      <c r="J70" s="153"/>
      <c r="K70" s="153"/>
      <c r="L70" s="153"/>
      <c r="M70" s="153"/>
      <c r="N70" s="153"/>
      <c r="O70" s="153"/>
      <c r="P70" s="154"/>
    </row>
    <row r="71" spans="1:16" s="144" customFormat="1" ht="25.5">
      <c r="A71" s="155"/>
      <c r="B71" s="155"/>
      <c r="C71" s="151" t="s">
        <v>92</v>
      </c>
      <c r="D71" s="152" t="s">
        <v>102</v>
      </c>
      <c r="E71" s="150">
        <f t="shared" si="15"/>
        <v>15670</v>
      </c>
      <c r="F71" s="153"/>
      <c r="G71" s="153">
        <f>I71</f>
        <v>15670</v>
      </c>
      <c r="H71" s="153">
        <v>15670</v>
      </c>
      <c r="I71" s="153">
        <v>15670</v>
      </c>
      <c r="J71" s="153"/>
      <c r="K71" s="153"/>
      <c r="L71" s="153"/>
      <c r="M71" s="153"/>
      <c r="N71" s="153"/>
      <c r="O71" s="153"/>
      <c r="P71" s="154"/>
    </row>
    <row r="72" spans="1:16" s="144" customFormat="1" ht="25.5">
      <c r="A72" s="155"/>
      <c r="B72" s="155"/>
      <c r="C72" s="151" t="s">
        <v>93</v>
      </c>
      <c r="D72" s="152" t="s">
        <v>103</v>
      </c>
      <c r="E72" s="150">
        <f t="shared" si="15"/>
        <v>28004</v>
      </c>
      <c r="F72" s="153"/>
      <c r="G72" s="153">
        <f>J72</f>
        <v>28004</v>
      </c>
      <c r="H72" s="153">
        <v>28004</v>
      </c>
      <c r="I72" s="153"/>
      <c r="J72" s="153">
        <v>28004</v>
      </c>
      <c r="K72" s="153"/>
      <c r="L72" s="153"/>
      <c r="M72" s="153"/>
      <c r="N72" s="153"/>
      <c r="O72" s="153"/>
      <c r="P72" s="154"/>
    </row>
    <row r="73" spans="1:16" s="144" customFormat="1" ht="15.75">
      <c r="A73" s="155"/>
      <c r="B73" s="155"/>
      <c r="C73" s="151" t="s">
        <v>94</v>
      </c>
      <c r="D73" s="152" t="s">
        <v>104</v>
      </c>
      <c r="E73" s="150">
        <f t="shared" si="15"/>
        <v>4516</v>
      </c>
      <c r="F73" s="153"/>
      <c r="G73" s="153">
        <f>J73</f>
        <v>4516</v>
      </c>
      <c r="H73" s="153">
        <v>4516</v>
      </c>
      <c r="I73" s="153"/>
      <c r="J73" s="153">
        <v>4516</v>
      </c>
      <c r="K73" s="153"/>
      <c r="L73" s="153"/>
      <c r="M73" s="153"/>
      <c r="N73" s="153"/>
      <c r="O73" s="153"/>
      <c r="P73" s="154"/>
    </row>
    <row r="74" spans="1:16" s="182" customFormat="1" ht="15.75">
      <c r="A74" s="33"/>
      <c r="B74" s="33" t="s">
        <v>110</v>
      </c>
      <c r="C74" s="33"/>
      <c r="D74" s="93" t="s">
        <v>111</v>
      </c>
      <c r="E74" s="34">
        <f t="shared" si="15"/>
        <v>597740</v>
      </c>
      <c r="F74" s="34"/>
      <c r="G74" s="34">
        <f>G76+G77+G75</f>
        <v>597740</v>
      </c>
      <c r="H74" s="34">
        <f>H76+H77+H75</f>
        <v>46200</v>
      </c>
      <c r="I74" s="34">
        <f>I76</f>
        <v>3000</v>
      </c>
      <c r="J74" s="34">
        <f>J77</f>
        <v>0</v>
      </c>
      <c r="K74" s="34">
        <f>K77</f>
        <v>0</v>
      </c>
      <c r="L74" s="34">
        <f>L75</f>
        <v>551540</v>
      </c>
      <c r="M74" s="34">
        <f>M77</f>
        <v>0</v>
      </c>
      <c r="N74" s="34">
        <f>N77</f>
        <v>0</v>
      </c>
      <c r="O74" s="34">
        <f>O77</f>
        <v>0</v>
      </c>
      <c r="P74" s="181"/>
    </row>
    <row r="75" spans="1:16" s="144" customFormat="1" ht="25.5">
      <c r="A75" s="155"/>
      <c r="B75" s="155"/>
      <c r="C75" s="219" t="s">
        <v>321</v>
      </c>
      <c r="D75" s="220" t="s">
        <v>322</v>
      </c>
      <c r="E75" s="150">
        <f>G75</f>
        <v>551540</v>
      </c>
      <c r="F75" s="150"/>
      <c r="G75" s="153">
        <f>I75+J75+K75+L75+M75+N76</f>
        <v>551540</v>
      </c>
      <c r="H75" s="153"/>
      <c r="I75" s="150"/>
      <c r="J75" s="150"/>
      <c r="K75" s="150"/>
      <c r="L75" s="153">
        <v>551540</v>
      </c>
      <c r="M75" s="150"/>
      <c r="N75" s="150"/>
      <c r="O75" s="150"/>
      <c r="P75" s="154"/>
    </row>
    <row r="76" spans="1:16" s="144" customFormat="1" ht="25.5">
      <c r="A76" s="155"/>
      <c r="B76" s="155"/>
      <c r="C76" s="219" t="s">
        <v>95</v>
      </c>
      <c r="D76" s="152" t="s">
        <v>105</v>
      </c>
      <c r="E76" s="150">
        <f aca="true" t="shared" si="20" ref="E76:E104">G76+O76</f>
        <v>3000</v>
      </c>
      <c r="F76" s="150"/>
      <c r="G76" s="153">
        <f>I76</f>
        <v>3000</v>
      </c>
      <c r="H76" s="153">
        <v>3000</v>
      </c>
      <c r="I76" s="153">
        <v>3000</v>
      </c>
      <c r="J76" s="150"/>
      <c r="K76" s="150"/>
      <c r="L76" s="150"/>
      <c r="M76" s="150"/>
      <c r="N76" s="150"/>
      <c r="O76" s="150"/>
      <c r="P76" s="154"/>
    </row>
    <row r="77" spans="1:16" s="144" customFormat="1" ht="38.25">
      <c r="A77" s="155"/>
      <c r="B77" s="155"/>
      <c r="C77" s="155"/>
      <c r="D77" s="152" t="s">
        <v>347</v>
      </c>
      <c r="E77" s="150">
        <f t="shared" si="20"/>
        <v>43200</v>
      </c>
      <c r="F77" s="153"/>
      <c r="G77" s="153">
        <v>43200</v>
      </c>
      <c r="H77" s="153">
        <v>43200</v>
      </c>
      <c r="I77" s="153"/>
      <c r="J77" s="153"/>
      <c r="K77" s="153"/>
      <c r="L77" s="153"/>
      <c r="M77" s="153"/>
      <c r="N77" s="153"/>
      <c r="O77" s="153"/>
      <c r="P77" s="154"/>
    </row>
    <row r="78" spans="1:16" s="182" customFormat="1" ht="15.75">
      <c r="A78" s="183"/>
      <c r="B78" s="33" t="s">
        <v>109</v>
      </c>
      <c r="C78" s="33"/>
      <c r="D78" s="93" t="s">
        <v>112</v>
      </c>
      <c r="E78" s="34">
        <f t="shared" si="20"/>
        <v>10637327</v>
      </c>
      <c r="F78" s="34"/>
      <c r="G78" s="34">
        <f>SUM(G79:G89)</f>
        <v>9539132</v>
      </c>
      <c r="H78" s="34">
        <f>SUM(H79:H89)</f>
        <v>9517956</v>
      </c>
      <c r="I78" s="34">
        <f aca="true" t="shared" si="21" ref="I78:O78">SUM(I81:I89)</f>
        <v>5852232</v>
      </c>
      <c r="J78" s="34">
        <f t="shared" si="21"/>
        <v>984420</v>
      </c>
      <c r="K78" s="34">
        <f t="shared" si="21"/>
        <v>0</v>
      </c>
      <c r="L78" s="34">
        <f>L79+L80</f>
        <v>21176</v>
      </c>
      <c r="M78" s="34">
        <f t="shared" si="21"/>
        <v>0</v>
      </c>
      <c r="N78" s="34">
        <f t="shared" si="21"/>
        <v>0</v>
      </c>
      <c r="O78" s="34">
        <f t="shared" si="21"/>
        <v>1098195</v>
      </c>
      <c r="P78" s="34">
        <f>P88</f>
        <v>1098195</v>
      </c>
    </row>
    <row r="79" spans="1:16" s="227" customFormat="1" ht="38.25">
      <c r="A79" s="151"/>
      <c r="B79" s="223"/>
      <c r="C79" s="151" t="s">
        <v>320</v>
      </c>
      <c r="D79" s="224" t="s">
        <v>323</v>
      </c>
      <c r="E79" s="225">
        <f t="shared" si="20"/>
        <v>8000</v>
      </c>
      <c r="F79" s="225"/>
      <c r="G79" s="145">
        <f>I79+J79+K79+L79+M79+N79+O79</f>
        <v>8000</v>
      </c>
      <c r="H79" s="145"/>
      <c r="I79" s="225"/>
      <c r="J79" s="225"/>
      <c r="K79" s="225"/>
      <c r="L79" s="145">
        <v>8000</v>
      </c>
      <c r="M79" s="225"/>
      <c r="N79" s="225"/>
      <c r="O79" s="225"/>
      <c r="P79" s="226"/>
    </row>
    <row r="80" spans="1:16" s="227" customFormat="1" ht="15.75">
      <c r="A80" s="151"/>
      <c r="B80" s="223"/>
      <c r="C80" s="151" t="s">
        <v>324</v>
      </c>
      <c r="D80" s="224" t="s">
        <v>325</v>
      </c>
      <c r="E80" s="225">
        <f t="shared" si="20"/>
        <v>13176</v>
      </c>
      <c r="F80" s="225"/>
      <c r="G80" s="145">
        <f>I80+J80+K80+L80+M80+N80+O80</f>
        <v>13176</v>
      </c>
      <c r="H80" s="145"/>
      <c r="I80" s="225"/>
      <c r="J80" s="225"/>
      <c r="K80" s="225"/>
      <c r="L80" s="145">
        <v>13176</v>
      </c>
      <c r="M80" s="225"/>
      <c r="N80" s="225"/>
      <c r="O80" s="225"/>
      <c r="P80" s="226"/>
    </row>
    <row r="81" spans="1:16" s="227" customFormat="1" ht="25.5">
      <c r="A81" s="151"/>
      <c r="B81" s="151"/>
      <c r="C81" s="151" t="s">
        <v>91</v>
      </c>
      <c r="D81" s="224" t="s">
        <v>101</v>
      </c>
      <c r="E81" s="225">
        <f t="shared" si="20"/>
        <v>5418232</v>
      </c>
      <c r="F81" s="145"/>
      <c r="G81" s="145">
        <f aca="true" t="shared" si="22" ref="G81:G87">I81+J81+K81+M81</f>
        <v>5418232</v>
      </c>
      <c r="H81" s="145">
        <v>5418232</v>
      </c>
      <c r="I81" s="145">
        <v>5418232</v>
      </c>
      <c r="J81" s="145"/>
      <c r="K81" s="145"/>
      <c r="L81" s="145"/>
      <c r="M81" s="145"/>
      <c r="N81" s="145"/>
      <c r="O81" s="145"/>
      <c r="P81" s="226"/>
    </row>
    <row r="82" spans="1:16" s="227" customFormat="1" ht="25.5">
      <c r="A82" s="151"/>
      <c r="B82" s="151"/>
      <c r="C82" s="151" t="s">
        <v>92</v>
      </c>
      <c r="D82" s="224" t="s">
        <v>102</v>
      </c>
      <c r="E82" s="225">
        <f t="shared" si="20"/>
        <v>424000</v>
      </c>
      <c r="F82" s="145"/>
      <c r="G82" s="145">
        <f t="shared" si="22"/>
        <v>424000</v>
      </c>
      <c r="H82" s="145">
        <v>424000</v>
      </c>
      <c r="I82" s="145">
        <v>424000</v>
      </c>
      <c r="J82" s="145"/>
      <c r="K82" s="145"/>
      <c r="L82" s="145"/>
      <c r="M82" s="145"/>
      <c r="N82" s="145"/>
      <c r="O82" s="145"/>
      <c r="P82" s="226"/>
    </row>
    <row r="83" spans="1:16" s="227" customFormat="1" ht="25.5">
      <c r="A83" s="151"/>
      <c r="B83" s="151"/>
      <c r="C83" s="151" t="s">
        <v>93</v>
      </c>
      <c r="D83" s="224" t="s">
        <v>103</v>
      </c>
      <c r="E83" s="225">
        <f t="shared" si="20"/>
        <v>847620</v>
      </c>
      <c r="F83" s="145"/>
      <c r="G83" s="145">
        <f t="shared" si="22"/>
        <v>847620</v>
      </c>
      <c r="H83" s="145">
        <v>847620</v>
      </c>
      <c r="I83" s="145"/>
      <c r="J83" s="145">
        <v>847620</v>
      </c>
      <c r="K83" s="145"/>
      <c r="L83" s="145"/>
      <c r="M83" s="145"/>
      <c r="N83" s="145"/>
      <c r="O83" s="145"/>
      <c r="P83" s="226"/>
    </row>
    <row r="84" spans="1:16" s="227" customFormat="1" ht="15.75">
      <c r="A84" s="151"/>
      <c r="B84" s="151"/>
      <c r="C84" s="151" t="s">
        <v>94</v>
      </c>
      <c r="D84" s="224" t="s">
        <v>104</v>
      </c>
      <c r="E84" s="225">
        <f t="shared" si="20"/>
        <v>136800</v>
      </c>
      <c r="F84" s="145"/>
      <c r="G84" s="145">
        <f t="shared" si="22"/>
        <v>136800</v>
      </c>
      <c r="H84" s="145">
        <f>J84</f>
        <v>136800</v>
      </c>
      <c r="I84" s="145"/>
      <c r="J84" s="145">
        <v>136800</v>
      </c>
      <c r="K84" s="145"/>
      <c r="L84" s="145"/>
      <c r="M84" s="145"/>
      <c r="N84" s="145"/>
      <c r="O84" s="145"/>
      <c r="P84" s="226"/>
    </row>
    <row r="85" spans="1:16" s="227" customFormat="1" ht="25.5">
      <c r="A85" s="151"/>
      <c r="B85" s="151"/>
      <c r="C85" s="151" t="s">
        <v>95</v>
      </c>
      <c r="D85" s="224" t="s">
        <v>105</v>
      </c>
      <c r="E85" s="225">
        <f t="shared" si="20"/>
        <v>10000</v>
      </c>
      <c r="F85" s="145"/>
      <c r="G85" s="145">
        <f t="shared" si="22"/>
        <v>10000</v>
      </c>
      <c r="H85" s="145">
        <f>I85</f>
        <v>10000</v>
      </c>
      <c r="I85" s="145">
        <v>10000</v>
      </c>
      <c r="J85" s="145"/>
      <c r="K85" s="145"/>
      <c r="L85" s="145"/>
      <c r="M85" s="145"/>
      <c r="N85" s="145"/>
      <c r="O85" s="145"/>
      <c r="P85" s="226"/>
    </row>
    <row r="86" spans="1:16" s="227" customFormat="1" ht="25.5" hidden="1">
      <c r="A86" s="151"/>
      <c r="B86" s="151"/>
      <c r="C86" s="151" t="s">
        <v>96</v>
      </c>
      <c r="D86" s="224" t="s">
        <v>106</v>
      </c>
      <c r="E86" s="225">
        <f t="shared" si="20"/>
        <v>0</v>
      </c>
      <c r="F86" s="145"/>
      <c r="G86" s="145">
        <f t="shared" si="22"/>
        <v>0</v>
      </c>
      <c r="H86" s="145"/>
      <c r="I86" s="145"/>
      <c r="J86" s="145"/>
      <c r="K86" s="145"/>
      <c r="L86" s="145"/>
      <c r="M86" s="145"/>
      <c r="N86" s="145"/>
      <c r="O86" s="145"/>
      <c r="P86" s="226"/>
    </row>
    <row r="87" spans="1:16" s="227" customFormat="1" ht="38.25" hidden="1">
      <c r="A87" s="151"/>
      <c r="B87" s="151"/>
      <c r="C87" s="151" t="s">
        <v>97</v>
      </c>
      <c r="D87" s="224" t="s">
        <v>107</v>
      </c>
      <c r="E87" s="225">
        <f t="shared" si="20"/>
        <v>0</v>
      </c>
      <c r="F87" s="145"/>
      <c r="G87" s="145">
        <f t="shared" si="22"/>
        <v>0</v>
      </c>
      <c r="H87" s="145"/>
      <c r="I87" s="145"/>
      <c r="J87" s="145"/>
      <c r="K87" s="145"/>
      <c r="L87" s="145"/>
      <c r="M87" s="145"/>
      <c r="N87" s="145"/>
      <c r="O87" s="145"/>
      <c r="P87" s="145"/>
    </row>
    <row r="88" spans="1:16" s="227" customFormat="1" ht="102">
      <c r="A88" s="151"/>
      <c r="B88" s="151"/>
      <c r="C88" s="151" t="s">
        <v>434</v>
      </c>
      <c r="D88" s="224" t="s">
        <v>437</v>
      </c>
      <c r="E88" s="225">
        <f>G88+O88</f>
        <v>1098195</v>
      </c>
      <c r="F88" s="145"/>
      <c r="G88" s="145"/>
      <c r="H88" s="145"/>
      <c r="I88" s="145"/>
      <c r="J88" s="145"/>
      <c r="K88" s="145"/>
      <c r="L88" s="145"/>
      <c r="M88" s="145"/>
      <c r="N88" s="145"/>
      <c r="O88" s="145">
        <v>1098195</v>
      </c>
      <c r="P88" s="145">
        <v>1098195</v>
      </c>
    </row>
    <row r="89" spans="1:16" s="227" customFormat="1" ht="38.25">
      <c r="A89" s="151"/>
      <c r="B89" s="151"/>
      <c r="C89" s="151"/>
      <c r="D89" s="224" t="s">
        <v>347</v>
      </c>
      <c r="E89" s="225">
        <f t="shared" si="20"/>
        <v>2681304</v>
      </c>
      <c r="F89" s="145"/>
      <c r="G89" s="145">
        <v>2681304</v>
      </c>
      <c r="H89" s="145">
        <v>2681304</v>
      </c>
      <c r="I89" s="145"/>
      <c r="J89" s="145"/>
      <c r="K89" s="145"/>
      <c r="L89" s="145"/>
      <c r="M89" s="145"/>
      <c r="N89" s="145"/>
      <c r="O89" s="145"/>
      <c r="P89" s="226"/>
    </row>
    <row r="90" spans="1:16" ht="21" customHeight="1">
      <c r="A90" s="29"/>
      <c r="B90" s="29" t="s">
        <v>36</v>
      </c>
      <c r="C90" s="29"/>
      <c r="D90" s="50" t="s">
        <v>328</v>
      </c>
      <c r="E90" s="31">
        <f t="shared" si="20"/>
        <v>43000</v>
      </c>
      <c r="F90" s="31"/>
      <c r="G90" s="31">
        <f>G91+G92+G93+G94</f>
        <v>43000</v>
      </c>
      <c r="H90" s="34">
        <f>H91+H92+H93+H94</f>
        <v>43000</v>
      </c>
      <c r="I90" s="34">
        <f aca="true" t="shared" si="23" ref="I90:O90">I91+I92+I93+I94</f>
        <v>28500</v>
      </c>
      <c r="J90" s="34">
        <f t="shared" si="23"/>
        <v>3700</v>
      </c>
      <c r="K90" s="150">
        <f t="shared" si="23"/>
        <v>0</v>
      </c>
      <c r="L90" s="31"/>
      <c r="M90" s="31">
        <f t="shared" si="23"/>
        <v>0</v>
      </c>
      <c r="N90" s="31">
        <f t="shared" si="23"/>
        <v>0</v>
      </c>
      <c r="O90" s="31">
        <f t="shared" si="23"/>
        <v>0</v>
      </c>
      <c r="P90" s="17"/>
    </row>
    <row r="91" spans="1:16" s="144" customFormat="1" ht="25.5">
      <c r="A91" s="151"/>
      <c r="B91" s="151"/>
      <c r="C91" s="151" t="s">
        <v>93</v>
      </c>
      <c r="D91" s="152" t="s">
        <v>103</v>
      </c>
      <c r="E91" s="150">
        <f t="shared" si="20"/>
        <v>3500</v>
      </c>
      <c r="F91" s="145"/>
      <c r="G91" s="145">
        <f>J91</f>
        <v>3500</v>
      </c>
      <c r="H91" s="145">
        <f>J91</f>
        <v>3500</v>
      </c>
      <c r="I91" s="145"/>
      <c r="J91" s="145">
        <v>3500</v>
      </c>
      <c r="K91" s="145"/>
      <c r="L91" s="153"/>
      <c r="M91" s="145"/>
      <c r="N91" s="145"/>
      <c r="O91" s="145"/>
      <c r="P91" s="154"/>
    </row>
    <row r="92" spans="1:16" s="144" customFormat="1" ht="15.75">
      <c r="A92" s="151"/>
      <c r="B92" s="151"/>
      <c r="C92" s="151" t="s">
        <v>94</v>
      </c>
      <c r="D92" s="152" t="s">
        <v>104</v>
      </c>
      <c r="E92" s="150">
        <f t="shared" si="20"/>
        <v>200</v>
      </c>
      <c r="F92" s="145"/>
      <c r="G92" s="145">
        <v>200</v>
      </c>
      <c r="H92" s="145">
        <f>J92</f>
        <v>200</v>
      </c>
      <c r="I92" s="145"/>
      <c r="J92" s="145">
        <v>200</v>
      </c>
      <c r="K92" s="145"/>
      <c r="L92" s="153"/>
      <c r="M92" s="145"/>
      <c r="N92" s="145"/>
      <c r="O92" s="145"/>
      <c r="P92" s="154"/>
    </row>
    <row r="93" spans="1:16" s="144" customFormat="1" ht="25.5">
      <c r="A93" s="151"/>
      <c r="B93" s="151"/>
      <c r="C93" s="151" t="s">
        <v>95</v>
      </c>
      <c r="D93" s="152" t="s">
        <v>105</v>
      </c>
      <c r="E93" s="150">
        <f t="shared" si="20"/>
        <v>28500</v>
      </c>
      <c r="F93" s="145"/>
      <c r="G93" s="145">
        <f>I93</f>
        <v>28500</v>
      </c>
      <c r="H93" s="145">
        <f>I93</f>
        <v>28500</v>
      </c>
      <c r="I93" s="145">
        <v>28500</v>
      </c>
      <c r="J93" s="145"/>
      <c r="K93" s="145"/>
      <c r="L93" s="153"/>
      <c r="M93" s="145"/>
      <c r="N93" s="145"/>
      <c r="O93" s="145"/>
      <c r="P93" s="154"/>
    </row>
    <row r="94" spans="1:16" s="144" customFormat="1" ht="38.25">
      <c r="A94" s="151"/>
      <c r="B94" s="151"/>
      <c r="C94" s="151"/>
      <c r="D94" s="152" t="s">
        <v>347</v>
      </c>
      <c r="E94" s="150">
        <f t="shared" si="20"/>
        <v>10800</v>
      </c>
      <c r="F94" s="145"/>
      <c r="G94" s="145">
        <v>10800</v>
      </c>
      <c r="H94" s="145">
        <v>10800</v>
      </c>
      <c r="I94" s="145"/>
      <c r="J94" s="145"/>
      <c r="K94" s="145"/>
      <c r="L94" s="153"/>
      <c r="M94" s="145"/>
      <c r="N94" s="145"/>
      <c r="O94" s="145"/>
      <c r="P94" s="154"/>
    </row>
    <row r="95" spans="1:16" ht="15.75">
      <c r="A95" s="7"/>
      <c r="B95" s="29" t="s">
        <v>254</v>
      </c>
      <c r="C95" s="7"/>
      <c r="D95" s="50" t="s">
        <v>255</v>
      </c>
      <c r="E95" s="31">
        <f t="shared" si="20"/>
        <v>155650</v>
      </c>
      <c r="F95" s="9"/>
      <c r="G95" s="31">
        <f>G96+G97</f>
        <v>155650</v>
      </c>
      <c r="H95" s="34">
        <f>H96+H97</f>
        <v>155650</v>
      </c>
      <c r="I95" s="34">
        <f>I96</f>
        <v>15000</v>
      </c>
      <c r="J95" s="162"/>
      <c r="K95" s="9"/>
      <c r="L95" s="39"/>
      <c r="M95" s="9"/>
      <c r="N95" s="9"/>
      <c r="O95" s="9"/>
      <c r="P95" s="17"/>
    </row>
    <row r="96" spans="1:16" s="144" customFormat="1" ht="25.5">
      <c r="A96" s="151"/>
      <c r="B96" s="151"/>
      <c r="C96" s="151" t="s">
        <v>95</v>
      </c>
      <c r="D96" s="152" t="s">
        <v>105</v>
      </c>
      <c r="E96" s="150">
        <f t="shared" si="20"/>
        <v>15000</v>
      </c>
      <c r="F96" s="145"/>
      <c r="G96" s="145">
        <f>I96</f>
        <v>15000</v>
      </c>
      <c r="H96" s="145">
        <f>I96</f>
        <v>15000</v>
      </c>
      <c r="I96" s="145">
        <v>15000</v>
      </c>
      <c r="J96" s="145"/>
      <c r="K96" s="145"/>
      <c r="L96" s="153"/>
      <c r="M96" s="145"/>
      <c r="N96" s="145"/>
      <c r="O96" s="145"/>
      <c r="P96" s="154"/>
    </row>
    <row r="97" spans="1:16" s="144" customFormat="1" ht="38.25">
      <c r="A97" s="151"/>
      <c r="B97" s="151"/>
      <c r="C97" s="151"/>
      <c r="D97" s="152" t="s">
        <v>347</v>
      </c>
      <c r="E97" s="150">
        <f t="shared" si="20"/>
        <v>140650</v>
      </c>
      <c r="F97" s="145"/>
      <c r="G97" s="145">
        <v>140650</v>
      </c>
      <c r="H97" s="145">
        <v>140650</v>
      </c>
      <c r="I97" s="145"/>
      <c r="J97" s="145"/>
      <c r="K97" s="145"/>
      <c r="L97" s="153"/>
      <c r="M97" s="145"/>
      <c r="N97" s="145"/>
      <c r="O97" s="145"/>
      <c r="P97" s="154"/>
    </row>
    <row r="98" spans="1:16" ht="15.75">
      <c r="A98" s="29"/>
      <c r="B98" s="29" t="s">
        <v>113</v>
      </c>
      <c r="C98" s="29"/>
      <c r="D98" s="50" t="s">
        <v>114</v>
      </c>
      <c r="E98" s="31">
        <f t="shared" si="20"/>
        <v>1200000</v>
      </c>
      <c r="F98" s="31"/>
      <c r="G98" s="31">
        <f>G99</f>
        <v>1200000</v>
      </c>
      <c r="H98" s="34">
        <f>H99</f>
        <v>1200000</v>
      </c>
      <c r="I98" s="34">
        <f aca="true" t="shared" si="24" ref="I98:O98">I99</f>
        <v>0</v>
      </c>
      <c r="J98" s="34">
        <f t="shared" si="24"/>
        <v>0</v>
      </c>
      <c r="K98" s="31">
        <f t="shared" si="24"/>
        <v>0</v>
      </c>
      <c r="L98" s="31"/>
      <c r="M98" s="31">
        <f t="shared" si="24"/>
        <v>0</v>
      </c>
      <c r="N98" s="31">
        <f t="shared" si="24"/>
        <v>0</v>
      </c>
      <c r="O98" s="31">
        <f t="shared" si="24"/>
        <v>0</v>
      </c>
      <c r="P98" s="17"/>
    </row>
    <row r="99" spans="1:16" s="144" customFormat="1" ht="42.75" customHeight="1">
      <c r="A99" s="151"/>
      <c r="B99" s="151"/>
      <c r="C99" s="151"/>
      <c r="D99" s="152" t="s">
        <v>347</v>
      </c>
      <c r="E99" s="150">
        <f t="shared" si="20"/>
        <v>1200000</v>
      </c>
      <c r="F99" s="145"/>
      <c r="G99" s="145">
        <v>1200000</v>
      </c>
      <c r="H99" s="145">
        <v>1200000</v>
      </c>
      <c r="I99" s="145"/>
      <c r="J99" s="145"/>
      <c r="K99" s="145"/>
      <c r="L99" s="153"/>
      <c r="M99" s="145"/>
      <c r="N99" s="145"/>
      <c r="O99" s="145"/>
      <c r="P99" s="154"/>
    </row>
    <row r="100" spans="1:16" ht="15.75">
      <c r="A100" s="11" t="s">
        <v>38</v>
      </c>
      <c r="B100" s="11"/>
      <c r="C100" s="11"/>
      <c r="D100" s="16" t="s">
        <v>39</v>
      </c>
      <c r="E100" s="13">
        <f t="shared" si="20"/>
        <v>1000</v>
      </c>
      <c r="F100" s="13"/>
      <c r="G100" s="13">
        <f>G101</f>
        <v>1000</v>
      </c>
      <c r="H100" s="13">
        <f>H101</f>
        <v>1000</v>
      </c>
      <c r="I100" s="13">
        <f aca="true" t="shared" si="25" ref="I100:O100">I101</f>
        <v>0</v>
      </c>
      <c r="J100" s="13">
        <f t="shared" si="25"/>
        <v>0</v>
      </c>
      <c r="K100" s="13">
        <f t="shared" si="25"/>
        <v>0</v>
      </c>
      <c r="L100" s="13"/>
      <c r="M100" s="13">
        <f t="shared" si="25"/>
        <v>0</v>
      </c>
      <c r="N100" s="13">
        <f t="shared" si="25"/>
        <v>0</v>
      </c>
      <c r="O100" s="13">
        <f t="shared" si="25"/>
        <v>0</v>
      </c>
      <c r="P100" s="130"/>
    </row>
    <row r="101" spans="1:16" ht="25.5">
      <c r="A101" s="29"/>
      <c r="B101" s="29" t="s">
        <v>40</v>
      </c>
      <c r="C101" s="29"/>
      <c r="D101" s="50" t="s">
        <v>41</v>
      </c>
      <c r="E101" s="31">
        <f t="shared" si="20"/>
        <v>1000</v>
      </c>
      <c r="F101" s="31"/>
      <c r="G101" s="31">
        <f>G102</f>
        <v>1000</v>
      </c>
      <c r="H101" s="34">
        <f>H102</f>
        <v>1000</v>
      </c>
      <c r="I101" s="34">
        <f aca="true" t="shared" si="26" ref="I101:O101">I102</f>
        <v>0</v>
      </c>
      <c r="J101" s="34">
        <f t="shared" si="26"/>
        <v>0</v>
      </c>
      <c r="K101" s="31">
        <f t="shared" si="26"/>
        <v>0</v>
      </c>
      <c r="L101" s="31"/>
      <c r="M101" s="31">
        <f t="shared" si="26"/>
        <v>0</v>
      </c>
      <c r="N101" s="31">
        <f t="shared" si="26"/>
        <v>0</v>
      </c>
      <c r="O101" s="31">
        <f t="shared" si="26"/>
        <v>0</v>
      </c>
      <c r="P101" s="17"/>
    </row>
    <row r="102" spans="1:16" s="144" customFormat="1" ht="38.25">
      <c r="A102" s="151"/>
      <c r="B102" s="151"/>
      <c r="C102" s="151"/>
      <c r="D102" s="152" t="s">
        <v>347</v>
      </c>
      <c r="E102" s="150">
        <f t="shared" si="20"/>
        <v>1000</v>
      </c>
      <c r="F102" s="145"/>
      <c r="G102" s="145">
        <v>1000</v>
      </c>
      <c r="H102" s="145">
        <v>1000</v>
      </c>
      <c r="I102" s="145"/>
      <c r="J102" s="145"/>
      <c r="K102" s="145"/>
      <c r="L102" s="153"/>
      <c r="M102" s="145"/>
      <c r="N102" s="145"/>
      <c r="O102" s="145"/>
      <c r="P102" s="154"/>
    </row>
    <row r="103" spans="1:16" ht="51.75" customHeight="1">
      <c r="A103" s="11" t="s">
        <v>115</v>
      </c>
      <c r="B103" s="11"/>
      <c r="C103" s="11"/>
      <c r="D103" s="16" t="s">
        <v>129</v>
      </c>
      <c r="E103" s="13">
        <f t="shared" si="20"/>
        <v>36900</v>
      </c>
      <c r="F103" s="13"/>
      <c r="G103" s="13">
        <f>G108+G111+G106</f>
        <v>36900</v>
      </c>
      <c r="H103" s="13">
        <f>H108+H111+H106</f>
        <v>36900</v>
      </c>
      <c r="I103" s="13">
        <f>I111</f>
        <v>0</v>
      </c>
      <c r="J103" s="13">
        <f>J111</f>
        <v>0</v>
      </c>
      <c r="K103" s="13">
        <f>K111</f>
        <v>0</v>
      </c>
      <c r="L103" s="13"/>
      <c r="M103" s="13">
        <f>M111</f>
        <v>0</v>
      </c>
      <c r="N103" s="13">
        <f>N111</f>
        <v>0</v>
      </c>
      <c r="O103" s="13">
        <f>O104+O108</f>
        <v>0</v>
      </c>
      <c r="P103" s="130"/>
    </row>
    <row r="104" spans="1:16" ht="38.25" hidden="1">
      <c r="A104" s="33"/>
      <c r="B104" s="33" t="s">
        <v>274</v>
      </c>
      <c r="C104" s="33"/>
      <c r="D104" s="125" t="s">
        <v>275</v>
      </c>
      <c r="E104" s="34">
        <f t="shared" si="20"/>
        <v>0</v>
      </c>
      <c r="F104" s="34"/>
      <c r="G104" s="34"/>
      <c r="H104" s="159"/>
      <c r="I104" s="159"/>
      <c r="J104" s="159"/>
      <c r="K104" s="34"/>
      <c r="L104" s="34"/>
      <c r="M104" s="34"/>
      <c r="N104" s="34"/>
      <c r="O104" s="34">
        <f>O105</f>
        <v>0</v>
      </c>
      <c r="P104" s="17"/>
    </row>
    <row r="105" spans="1:16" ht="25.5" hidden="1">
      <c r="A105" s="33"/>
      <c r="B105" s="33"/>
      <c r="C105" s="106" t="s">
        <v>96</v>
      </c>
      <c r="D105" s="86" t="s">
        <v>106</v>
      </c>
      <c r="E105" s="34">
        <f>O105</f>
        <v>0</v>
      </c>
      <c r="F105" s="34"/>
      <c r="G105" s="34"/>
      <c r="H105" s="159"/>
      <c r="I105" s="159"/>
      <c r="J105" s="159"/>
      <c r="K105" s="34"/>
      <c r="L105" s="34"/>
      <c r="M105" s="34"/>
      <c r="N105" s="34"/>
      <c r="O105" s="35"/>
      <c r="P105" s="17"/>
    </row>
    <row r="106" spans="1:16" ht="15.75">
      <c r="A106" s="33"/>
      <c r="B106" s="33" t="s">
        <v>276</v>
      </c>
      <c r="C106" s="106"/>
      <c r="D106" s="125" t="s">
        <v>277</v>
      </c>
      <c r="E106" s="34">
        <f>E107</f>
        <v>3000</v>
      </c>
      <c r="F106" s="34">
        <f>F107</f>
        <v>0</v>
      </c>
      <c r="G106" s="34">
        <f>G107</f>
        <v>3000</v>
      </c>
      <c r="H106" s="34">
        <f>H107</f>
        <v>3000</v>
      </c>
      <c r="I106" s="34"/>
      <c r="J106" s="34"/>
      <c r="K106" s="34"/>
      <c r="L106" s="34"/>
      <c r="M106" s="34"/>
      <c r="N106" s="34"/>
      <c r="O106" s="35"/>
      <c r="P106" s="17"/>
    </row>
    <row r="107" spans="1:16" s="144" customFormat="1" ht="41.25" customHeight="1">
      <c r="A107" s="155"/>
      <c r="B107" s="155"/>
      <c r="C107" s="219"/>
      <c r="D107" s="152" t="s">
        <v>347</v>
      </c>
      <c r="E107" s="150">
        <f>G107+O107</f>
        <v>3000</v>
      </c>
      <c r="F107" s="150"/>
      <c r="G107" s="153">
        <v>3000</v>
      </c>
      <c r="H107" s="153">
        <v>3000</v>
      </c>
      <c r="I107" s="150"/>
      <c r="J107" s="150"/>
      <c r="K107" s="150"/>
      <c r="L107" s="150"/>
      <c r="M107" s="150"/>
      <c r="N107" s="150"/>
      <c r="O107" s="153"/>
      <c r="P107" s="154"/>
    </row>
    <row r="108" spans="1:16" ht="19.5" customHeight="1">
      <c r="A108" s="33"/>
      <c r="B108" s="33" t="s">
        <v>256</v>
      </c>
      <c r="C108" s="33"/>
      <c r="D108" s="107" t="s">
        <v>257</v>
      </c>
      <c r="E108" s="34">
        <f>E109+E110</f>
        <v>11900</v>
      </c>
      <c r="F108" s="34"/>
      <c r="G108" s="34">
        <f>G109+G110</f>
        <v>11900</v>
      </c>
      <c r="H108" s="34">
        <f>H110</f>
        <v>11900</v>
      </c>
      <c r="I108" s="34"/>
      <c r="J108" s="34"/>
      <c r="K108" s="34"/>
      <c r="L108" s="34"/>
      <c r="M108" s="34"/>
      <c r="N108" s="34"/>
      <c r="O108" s="34">
        <f>O109</f>
        <v>0</v>
      </c>
      <c r="P108" s="17"/>
    </row>
    <row r="109" spans="1:16" s="173" customFormat="1" ht="38.25" hidden="1">
      <c r="A109" s="170"/>
      <c r="B109" s="170"/>
      <c r="C109" s="174" t="s">
        <v>97</v>
      </c>
      <c r="D109" s="187" t="s">
        <v>107</v>
      </c>
      <c r="E109" s="171">
        <f aca="true" t="shared" si="27" ref="E109:E115">G109+O109</f>
        <v>0</v>
      </c>
      <c r="F109" s="171"/>
      <c r="G109" s="175"/>
      <c r="H109" s="175"/>
      <c r="I109" s="171"/>
      <c r="J109" s="171"/>
      <c r="K109" s="171"/>
      <c r="L109" s="171"/>
      <c r="M109" s="171"/>
      <c r="N109" s="171"/>
      <c r="O109" s="175"/>
      <c r="P109" s="172"/>
    </row>
    <row r="110" spans="1:16" s="144" customFormat="1" ht="39" customHeight="1">
      <c r="A110" s="155"/>
      <c r="B110" s="155"/>
      <c r="C110" s="155"/>
      <c r="D110" s="152" t="s">
        <v>347</v>
      </c>
      <c r="E110" s="150">
        <f t="shared" si="27"/>
        <v>11900</v>
      </c>
      <c r="F110" s="150"/>
      <c r="G110" s="153">
        <v>11900</v>
      </c>
      <c r="H110" s="153">
        <v>11900</v>
      </c>
      <c r="I110" s="150"/>
      <c r="J110" s="150"/>
      <c r="K110" s="150"/>
      <c r="L110" s="150"/>
      <c r="M110" s="150"/>
      <c r="N110" s="150"/>
      <c r="O110" s="150"/>
      <c r="P110" s="154"/>
    </row>
    <row r="111" spans="1:16" ht="15.75">
      <c r="A111" s="29"/>
      <c r="B111" s="29" t="s">
        <v>116</v>
      </c>
      <c r="C111" s="29"/>
      <c r="D111" s="50" t="s">
        <v>114</v>
      </c>
      <c r="E111" s="31">
        <f t="shared" si="27"/>
        <v>22000</v>
      </c>
      <c r="F111" s="31"/>
      <c r="G111" s="31">
        <f aca="true" t="shared" si="28" ref="G111:O111">G112</f>
        <v>22000</v>
      </c>
      <c r="H111" s="34">
        <f t="shared" si="28"/>
        <v>22000</v>
      </c>
      <c r="I111" s="34">
        <f t="shared" si="28"/>
        <v>0</v>
      </c>
      <c r="J111" s="34">
        <f t="shared" si="28"/>
        <v>0</v>
      </c>
      <c r="K111" s="31">
        <f t="shared" si="28"/>
        <v>0</v>
      </c>
      <c r="L111" s="31"/>
      <c r="M111" s="31">
        <f t="shared" si="28"/>
        <v>0</v>
      </c>
      <c r="N111" s="31">
        <f t="shared" si="28"/>
        <v>0</v>
      </c>
      <c r="O111" s="31">
        <f t="shared" si="28"/>
        <v>0</v>
      </c>
      <c r="P111" s="17"/>
    </row>
    <row r="112" spans="1:16" s="144" customFormat="1" ht="38.25">
      <c r="A112" s="151"/>
      <c r="B112" s="151"/>
      <c r="C112" s="151"/>
      <c r="D112" s="152" t="s">
        <v>347</v>
      </c>
      <c r="E112" s="150">
        <f t="shared" si="27"/>
        <v>22000</v>
      </c>
      <c r="F112" s="145"/>
      <c r="G112" s="145">
        <v>22000</v>
      </c>
      <c r="H112" s="145">
        <v>22000</v>
      </c>
      <c r="I112" s="145"/>
      <c r="J112" s="145"/>
      <c r="K112" s="145"/>
      <c r="L112" s="153"/>
      <c r="M112" s="145"/>
      <c r="N112" s="145"/>
      <c r="O112" s="145"/>
      <c r="P112" s="154"/>
    </row>
    <row r="113" spans="1:16" ht="31.5">
      <c r="A113" s="11" t="s">
        <v>117</v>
      </c>
      <c r="B113" s="11"/>
      <c r="C113" s="11"/>
      <c r="D113" s="16" t="s">
        <v>118</v>
      </c>
      <c r="E113" s="13">
        <f t="shared" si="27"/>
        <v>1599004</v>
      </c>
      <c r="F113" s="13"/>
      <c r="G113" s="13">
        <f aca="true" t="shared" si="29" ref="G113:O114">G114</f>
        <v>1599004</v>
      </c>
      <c r="H113" s="13">
        <f t="shared" si="29"/>
        <v>0</v>
      </c>
      <c r="I113" s="13">
        <f t="shared" si="29"/>
        <v>0</v>
      </c>
      <c r="J113" s="13">
        <f t="shared" si="29"/>
        <v>0</v>
      </c>
      <c r="K113" s="13">
        <f t="shared" si="29"/>
        <v>0</v>
      </c>
      <c r="L113" s="13"/>
      <c r="M113" s="13">
        <f t="shared" si="29"/>
        <v>1599004</v>
      </c>
      <c r="N113" s="13">
        <f t="shared" si="29"/>
        <v>0</v>
      </c>
      <c r="O113" s="13">
        <f t="shared" si="29"/>
        <v>0</v>
      </c>
      <c r="P113" s="130"/>
    </row>
    <row r="114" spans="1:16" ht="63.75">
      <c r="A114" s="29"/>
      <c r="B114" s="29" t="s">
        <v>119</v>
      </c>
      <c r="C114" s="29"/>
      <c r="D114" s="50" t="s">
        <v>120</v>
      </c>
      <c r="E114" s="31">
        <f t="shared" si="27"/>
        <v>1599004</v>
      </c>
      <c r="F114" s="31"/>
      <c r="G114" s="31">
        <f>G115</f>
        <v>1599004</v>
      </c>
      <c r="H114" s="34"/>
      <c r="I114" s="34">
        <f t="shared" si="29"/>
        <v>0</v>
      </c>
      <c r="J114" s="34">
        <f t="shared" si="29"/>
        <v>0</v>
      </c>
      <c r="K114" s="31">
        <f t="shared" si="29"/>
        <v>0</v>
      </c>
      <c r="L114" s="31"/>
      <c r="M114" s="31">
        <f t="shared" si="29"/>
        <v>1599004</v>
      </c>
      <c r="N114" s="31">
        <f t="shared" si="29"/>
        <v>0</v>
      </c>
      <c r="O114" s="31">
        <f t="shared" si="29"/>
        <v>0</v>
      </c>
      <c r="P114" s="17"/>
    </row>
    <row r="115" spans="1:16" s="144" customFormat="1" ht="89.25">
      <c r="A115" s="151"/>
      <c r="B115" s="151"/>
      <c r="C115" s="151" t="s">
        <v>326</v>
      </c>
      <c r="D115" s="152" t="s">
        <v>327</v>
      </c>
      <c r="E115" s="150">
        <f t="shared" si="27"/>
        <v>1599004</v>
      </c>
      <c r="F115" s="145"/>
      <c r="G115" s="145">
        <f>M115</f>
        <v>1599004</v>
      </c>
      <c r="H115" s="145"/>
      <c r="I115" s="145"/>
      <c r="J115" s="145"/>
      <c r="K115" s="145"/>
      <c r="L115" s="153"/>
      <c r="M115" s="145">
        <v>1599004</v>
      </c>
      <c r="N115" s="145"/>
      <c r="O115" s="145"/>
      <c r="P115" s="154"/>
    </row>
    <row r="116" spans="1:16" ht="15.75">
      <c r="A116" s="11" t="s">
        <v>252</v>
      </c>
      <c r="B116" s="123"/>
      <c r="C116" s="123"/>
      <c r="D116" s="16" t="s">
        <v>54</v>
      </c>
      <c r="E116" s="13">
        <f>G116+O116</f>
        <v>2593786</v>
      </c>
      <c r="F116" s="124"/>
      <c r="G116" s="13">
        <f>G117+G121</f>
        <v>2593786</v>
      </c>
      <c r="H116" s="13">
        <f>H117+H121</f>
        <v>2593786</v>
      </c>
      <c r="I116" s="13">
        <f>I117+I121</f>
        <v>0</v>
      </c>
      <c r="J116" s="13">
        <f>J117+J121</f>
        <v>0</v>
      </c>
      <c r="K116" s="13">
        <f>K120</f>
        <v>0</v>
      </c>
      <c r="L116" s="148"/>
      <c r="M116" s="124"/>
      <c r="N116" s="124"/>
      <c r="O116" s="13">
        <f>O119</f>
        <v>0</v>
      </c>
      <c r="P116" s="130"/>
    </row>
    <row r="117" spans="1:16" ht="25.5">
      <c r="A117" s="7"/>
      <c r="B117" s="29" t="s">
        <v>281</v>
      </c>
      <c r="C117" s="7"/>
      <c r="D117" s="50" t="s">
        <v>282</v>
      </c>
      <c r="E117" s="31">
        <f>G117+O117</f>
        <v>314000</v>
      </c>
      <c r="F117" s="9"/>
      <c r="G117" s="31">
        <v>314000</v>
      </c>
      <c r="H117" s="34">
        <v>314000</v>
      </c>
      <c r="I117" s="162"/>
      <c r="J117" s="162"/>
      <c r="K117" s="9"/>
      <c r="L117" s="39"/>
      <c r="M117" s="9"/>
      <c r="N117" s="9"/>
      <c r="O117" s="9">
        <f>O119</f>
        <v>0</v>
      </c>
      <c r="P117" s="17"/>
    </row>
    <row r="118" spans="1:16" s="144" customFormat="1" ht="15.75">
      <c r="A118" s="151"/>
      <c r="B118" s="151"/>
      <c r="C118" s="151" t="s">
        <v>283</v>
      </c>
      <c r="D118" s="152" t="s">
        <v>284</v>
      </c>
      <c r="E118" s="150">
        <f>G118+O118</f>
        <v>314000</v>
      </c>
      <c r="F118" s="145"/>
      <c r="G118" s="145">
        <v>314000</v>
      </c>
      <c r="H118" s="145">
        <v>314000</v>
      </c>
      <c r="I118" s="145"/>
      <c r="J118" s="145"/>
      <c r="K118" s="145"/>
      <c r="L118" s="153"/>
      <c r="M118" s="145"/>
      <c r="N118" s="145"/>
      <c r="O118" s="145"/>
      <c r="P118" s="154"/>
    </row>
    <row r="119" spans="1:16" ht="25.5" hidden="1">
      <c r="A119" s="7"/>
      <c r="B119" s="7"/>
      <c r="C119" s="7" t="s">
        <v>339</v>
      </c>
      <c r="D119" s="26" t="s">
        <v>340</v>
      </c>
      <c r="E119" s="31">
        <f>O119</f>
        <v>0</v>
      </c>
      <c r="F119" s="9"/>
      <c r="G119" s="9"/>
      <c r="H119" s="162"/>
      <c r="I119" s="162"/>
      <c r="J119" s="162"/>
      <c r="K119" s="9"/>
      <c r="L119" s="39"/>
      <c r="M119" s="9"/>
      <c r="N119" s="9"/>
      <c r="O119" s="9"/>
      <c r="P119" s="17"/>
    </row>
    <row r="120" spans="1:16" s="182" customFormat="1" ht="38.25">
      <c r="A120" s="33"/>
      <c r="B120" s="33" t="s">
        <v>59</v>
      </c>
      <c r="C120" s="33"/>
      <c r="D120" s="93" t="s">
        <v>60</v>
      </c>
      <c r="E120" s="34">
        <f>E121</f>
        <v>2279786</v>
      </c>
      <c r="F120" s="34"/>
      <c r="G120" s="34">
        <f>G121</f>
        <v>2279786</v>
      </c>
      <c r="H120" s="34">
        <f>H121</f>
        <v>2279786</v>
      </c>
      <c r="I120" s="34"/>
      <c r="J120" s="34"/>
      <c r="K120" s="34">
        <f>K121</f>
        <v>0</v>
      </c>
      <c r="L120" s="34"/>
      <c r="M120" s="34"/>
      <c r="N120" s="34"/>
      <c r="O120" s="34"/>
      <c r="P120" s="184"/>
    </row>
    <row r="121" spans="1:16" s="144" customFormat="1" ht="38.25">
      <c r="A121" s="151"/>
      <c r="B121" s="151"/>
      <c r="C121" s="151" t="s">
        <v>315</v>
      </c>
      <c r="D121" s="152" t="s">
        <v>316</v>
      </c>
      <c r="E121" s="150">
        <f>G121</f>
        <v>2279786</v>
      </c>
      <c r="F121" s="145"/>
      <c r="G121" s="145">
        <v>2279786</v>
      </c>
      <c r="H121" s="145">
        <v>2279786</v>
      </c>
      <c r="I121" s="145"/>
      <c r="J121" s="145"/>
      <c r="K121" s="145"/>
      <c r="L121" s="153"/>
      <c r="M121" s="145"/>
      <c r="N121" s="145"/>
      <c r="O121" s="145"/>
      <c r="P121" s="154"/>
    </row>
    <row r="122" spans="1:16" ht="31.5">
      <c r="A122" s="28" t="s">
        <v>121</v>
      </c>
      <c r="B122" s="28"/>
      <c r="C122" s="28"/>
      <c r="D122" s="49" t="s">
        <v>122</v>
      </c>
      <c r="E122" s="13">
        <f>G122+O122</f>
        <v>12311599</v>
      </c>
      <c r="F122" s="48"/>
      <c r="G122" s="48">
        <f>G123+G134+G145+G156+G167+G178+G189+G200+G202</f>
        <v>12311599</v>
      </c>
      <c r="H122" s="13">
        <f>H123+H134+H145+H156+H167+H178+H189+H200+H202</f>
        <v>10020204</v>
      </c>
      <c r="I122" s="13">
        <f aca="true" t="shared" si="30" ref="I122:O122">I123+I134+I145+I156+I167+I178+I189+I200+I202</f>
        <v>6954158</v>
      </c>
      <c r="J122" s="13">
        <f t="shared" si="30"/>
        <v>1275809</v>
      </c>
      <c r="K122" s="48">
        <f t="shared" si="30"/>
        <v>2028248</v>
      </c>
      <c r="L122" s="48">
        <f t="shared" si="30"/>
        <v>263147</v>
      </c>
      <c r="M122" s="48">
        <f t="shared" si="30"/>
        <v>0</v>
      </c>
      <c r="N122" s="48">
        <f t="shared" si="30"/>
        <v>0</v>
      </c>
      <c r="O122" s="48">
        <f t="shared" si="30"/>
        <v>0</v>
      </c>
      <c r="P122" s="130"/>
    </row>
    <row r="123" spans="1:16" ht="25.5">
      <c r="A123" s="29"/>
      <c r="B123" s="29" t="s">
        <v>123</v>
      </c>
      <c r="C123" s="29"/>
      <c r="D123" s="50" t="s">
        <v>124</v>
      </c>
      <c r="E123" s="34">
        <f>G123+O123</f>
        <v>2801643</v>
      </c>
      <c r="F123" s="34"/>
      <c r="G123" s="31">
        <f aca="true" t="shared" si="31" ref="G123:O123">SUM(G124:G133)</f>
        <v>2801643</v>
      </c>
      <c r="H123" s="34">
        <f t="shared" si="31"/>
        <v>1204203</v>
      </c>
      <c r="I123" s="34">
        <f t="shared" si="31"/>
        <v>875121</v>
      </c>
      <c r="J123" s="34">
        <f t="shared" si="31"/>
        <v>160297</v>
      </c>
      <c r="K123" s="31">
        <f t="shared" si="31"/>
        <v>1564343</v>
      </c>
      <c r="L123" s="31">
        <f>L125</f>
        <v>33097</v>
      </c>
      <c r="M123" s="31">
        <f t="shared" si="31"/>
        <v>0</v>
      </c>
      <c r="N123" s="31">
        <f t="shared" si="31"/>
        <v>0</v>
      </c>
      <c r="O123" s="31">
        <f t="shared" si="31"/>
        <v>0</v>
      </c>
      <c r="P123" s="17"/>
    </row>
    <row r="124" spans="1:16" s="144" customFormat="1" ht="36">
      <c r="A124" s="151"/>
      <c r="B124" s="151"/>
      <c r="C124" s="151" t="s">
        <v>126</v>
      </c>
      <c r="D124" s="221" t="s">
        <v>125</v>
      </c>
      <c r="E124" s="150">
        <f>G124+O124</f>
        <v>1564343</v>
      </c>
      <c r="F124" s="150"/>
      <c r="G124" s="145">
        <v>1564343</v>
      </c>
      <c r="H124" s="145"/>
      <c r="I124" s="145"/>
      <c r="J124" s="145"/>
      <c r="K124" s="145">
        <v>1564343</v>
      </c>
      <c r="L124" s="153"/>
      <c r="M124" s="145"/>
      <c r="N124" s="145"/>
      <c r="O124" s="145"/>
      <c r="P124" s="154"/>
    </row>
    <row r="125" spans="1:16" s="144" customFormat="1" ht="36">
      <c r="A125" s="151"/>
      <c r="B125" s="151"/>
      <c r="C125" s="151" t="s">
        <v>320</v>
      </c>
      <c r="D125" s="221" t="s">
        <v>323</v>
      </c>
      <c r="E125" s="150">
        <f>G125</f>
        <v>33097</v>
      </c>
      <c r="F125" s="150"/>
      <c r="G125" s="145">
        <f>L125</f>
        <v>33097</v>
      </c>
      <c r="H125" s="145"/>
      <c r="I125" s="145"/>
      <c r="J125" s="145"/>
      <c r="K125" s="145"/>
      <c r="L125" s="153">
        <v>33097</v>
      </c>
      <c r="M125" s="145"/>
      <c r="N125" s="145"/>
      <c r="O125" s="145"/>
      <c r="P125" s="154"/>
    </row>
    <row r="126" spans="1:16" s="144" customFormat="1" ht="25.5">
      <c r="A126" s="151"/>
      <c r="B126" s="151"/>
      <c r="C126" s="151" t="s">
        <v>91</v>
      </c>
      <c r="D126" s="152" t="s">
        <v>101</v>
      </c>
      <c r="E126" s="150">
        <f aca="true" t="shared" si="32" ref="E126:E146">G126+O126</f>
        <v>813162</v>
      </c>
      <c r="F126" s="150"/>
      <c r="G126" s="145">
        <v>813162</v>
      </c>
      <c r="H126" s="145">
        <f>I126</f>
        <v>813162</v>
      </c>
      <c r="I126" s="145">
        <v>813162</v>
      </c>
      <c r="J126" s="145"/>
      <c r="K126" s="145"/>
      <c r="L126" s="153"/>
      <c r="M126" s="145"/>
      <c r="N126" s="145"/>
      <c r="O126" s="145"/>
      <c r="P126" s="154"/>
    </row>
    <row r="127" spans="1:16" s="144" customFormat="1" ht="25.5">
      <c r="A127" s="151"/>
      <c r="B127" s="151"/>
      <c r="C127" s="151" t="s">
        <v>92</v>
      </c>
      <c r="D127" s="152" t="s">
        <v>102</v>
      </c>
      <c r="E127" s="150">
        <f t="shared" si="32"/>
        <v>61251</v>
      </c>
      <c r="F127" s="150"/>
      <c r="G127" s="145">
        <v>61251</v>
      </c>
      <c r="H127" s="145">
        <f>I127</f>
        <v>61251</v>
      </c>
      <c r="I127" s="145">
        <v>61251</v>
      </c>
      <c r="J127" s="145"/>
      <c r="K127" s="145"/>
      <c r="L127" s="153"/>
      <c r="M127" s="145"/>
      <c r="N127" s="145"/>
      <c r="O127" s="145"/>
      <c r="P127" s="154"/>
    </row>
    <row r="128" spans="1:16" s="144" customFormat="1" ht="25.5">
      <c r="A128" s="151"/>
      <c r="B128" s="151"/>
      <c r="C128" s="151" t="s">
        <v>93</v>
      </c>
      <c r="D128" s="152" t="s">
        <v>103</v>
      </c>
      <c r="E128" s="150">
        <f t="shared" si="32"/>
        <v>138580</v>
      </c>
      <c r="F128" s="150"/>
      <c r="G128" s="145">
        <v>138580</v>
      </c>
      <c r="H128" s="145">
        <f>J128</f>
        <v>138580</v>
      </c>
      <c r="I128" s="145"/>
      <c r="J128" s="145">
        <v>138580</v>
      </c>
      <c r="K128" s="145"/>
      <c r="L128" s="153"/>
      <c r="M128" s="145"/>
      <c r="N128" s="145"/>
      <c r="O128" s="145"/>
      <c r="P128" s="154"/>
    </row>
    <row r="129" spans="1:16" s="144" customFormat="1" ht="15.75">
      <c r="A129" s="151"/>
      <c r="B129" s="151"/>
      <c r="C129" s="151" t="s">
        <v>94</v>
      </c>
      <c r="D129" s="152" t="s">
        <v>104</v>
      </c>
      <c r="E129" s="150">
        <f t="shared" si="32"/>
        <v>21717</v>
      </c>
      <c r="F129" s="150"/>
      <c r="G129" s="145">
        <v>21717</v>
      </c>
      <c r="H129" s="145">
        <f>J129</f>
        <v>21717</v>
      </c>
      <c r="I129" s="145"/>
      <c r="J129" s="145">
        <v>21717</v>
      </c>
      <c r="K129" s="145"/>
      <c r="L129" s="153"/>
      <c r="M129" s="145"/>
      <c r="N129" s="145"/>
      <c r="O129" s="145"/>
      <c r="P129" s="154"/>
    </row>
    <row r="130" spans="1:16" s="144" customFormat="1" ht="25.5">
      <c r="A130" s="151"/>
      <c r="B130" s="151"/>
      <c r="C130" s="151" t="s">
        <v>95</v>
      </c>
      <c r="D130" s="152" t="s">
        <v>105</v>
      </c>
      <c r="E130" s="150">
        <f t="shared" si="32"/>
        <v>708</v>
      </c>
      <c r="F130" s="150"/>
      <c r="G130" s="145">
        <f>I130</f>
        <v>708</v>
      </c>
      <c r="H130" s="145">
        <f>I130</f>
        <v>708</v>
      </c>
      <c r="I130" s="145">
        <v>708</v>
      </c>
      <c r="J130" s="145"/>
      <c r="K130" s="145"/>
      <c r="L130" s="153"/>
      <c r="M130" s="145"/>
      <c r="N130" s="145"/>
      <c r="O130" s="145"/>
      <c r="P130" s="154"/>
    </row>
    <row r="131" spans="1:16" s="144" customFormat="1" ht="25.5" hidden="1">
      <c r="A131" s="151"/>
      <c r="B131" s="151"/>
      <c r="C131" s="151" t="s">
        <v>96</v>
      </c>
      <c r="D131" s="152" t="s">
        <v>106</v>
      </c>
      <c r="E131" s="150">
        <f t="shared" si="32"/>
        <v>0</v>
      </c>
      <c r="F131" s="150"/>
      <c r="G131" s="145"/>
      <c r="H131" s="145"/>
      <c r="I131" s="145"/>
      <c r="J131" s="145"/>
      <c r="K131" s="145"/>
      <c r="L131" s="153"/>
      <c r="M131" s="145"/>
      <c r="N131" s="145"/>
      <c r="O131" s="145"/>
      <c r="P131" s="154"/>
    </row>
    <row r="132" spans="1:16" s="144" customFormat="1" ht="38.25" hidden="1">
      <c r="A132" s="151"/>
      <c r="B132" s="151"/>
      <c r="C132" s="151" t="s">
        <v>97</v>
      </c>
      <c r="D132" s="152" t="s">
        <v>107</v>
      </c>
      <c r="E132" s="150">
        <f t="shared" si="32"/>
        <v>0</v>
      </c>
      <c r="F132" s="150"/>
      <c r="G132" s="145"/>
      <c r="H132" s="145"/>
      <c r="I132" s="145"/>
      <c r="J132" s="145"/>
      <c r="K132" s="145"/>
      <c r="L132" s="153"/>
      <c r="M132" s="145"/>
      <c r="N132" s="145"/>
      <c r="O132" s="145"/>
      <c r="P132" s="154"/>
    </row>
    <row r="133" spans="1:16" s="144" customFormat="1" ht="38.25">
      <c r="A133" s="151"/>
      <c r="B133" s="151"/>
      <c r="C133" s="151"/>
      <c r="D133" s="152" t="s">
        <v>347</v>
      </c>
      <c r="E133" s="150">
        <f t="shared" si="32"/>
        <v>168785</v>
      </c>
      <c r="F133" s="150"/>
      <c r="G133" s="145">
        <v>168785</v>
      </c>
      <c r="H133" s="145">
        <v>168785</v>
      </c>
      <c r="I133" s="145"/>
      <c r="J133" s="145"/>
      <c r="K133" s="145"/>
      <c r="L133" s="153"/>
      <c r="M133" s="145"/>
      <c r="N133" s="145"/>
      <c r="O133" s="145"/>
      <c r="P133" s="154"/>
    </row>
    <row r="134" spans="1:16" ht="15.75">
      <c r="A134" s="29"/>
      <c r="B134" s="29" t="s">
        <v>130</v>
      </c>
      <c r="C134" s="29"/>
      <c r="D134" s="50" t="s">
        <v>131</v>
      </c>
      <c r="E134" s="34">
        <f t="shared" si="32"/>
        <v>2296733</v>
      </c>
      <c r="F134" s="34"/>
      <c r="G134" s="34">
        <f aca="true" t="shared" si="33" ref="G134:O134">SUM(G135:G144)</f>
        <v>2296733</v>
      </c>
      <c r="H134" s="34">
        <f t="shared" si="33"/>
        <v>1809461</v>
      </c>
      <c r="I134" s="34">
        <f t="shared" si="33"/>
        <v>1332145</v>
      </c>
      <c r="J134" s="34">
        <f t="shared" si="33"/>
        <v>240893</v>
      </c>
      <c r="K134" s="31">
        <f t="shared" si="33"/>
        <v>463905</v>
      </c>
      <c r="L134" s="31">
        <f>L136</f>
        <v>23367</v>
      </c>
      <c r="M134" s="31">
        <f t="shared" si="33"/>
        <v>0</v>
      </c>
      <c r="N134" s="31">
        <f t="shared" si="33"/>
        <v>0</v>
      </c>
      <c r="O134" s="31">
        <f t="shared" si="33"/>
        <v>0</v>
      </c>
      <c r="P134" s="17"/>
    </row>
    <row r="135" spans="1:16" s="144" customFormat="1" ht="36">
      <c r="A135" s="151"/>
      <c r="B135" s="151"/>
      <c r="C135" s="151" t="s">
        <v>126</v>
      </c>
      <c r="D135" s="221" t="s">
        <v>125</v>
      </c>
      <c r="E135" s="150">
        <f t="shared" si="32"/>
        <v>463905</v>
      </c>
      <c r="F135" s="150"/>
      <c r="G135" s="145">
        <v>463905</v>
      </c>
      <c r="H135" s="145"/>
      <c r="I135" s="145"/>
      <c r="J135" s="145"/>
      <c r="K135" s="145">
        <v>463905</v>
      </c>
      <c r="L135" s="153"/>
      <c r="M135" s="145"/>
      <c r="N135" s="145"/>
      <c r="O135" s="145"/>
      <c r="P135" s="154"/>
    </row>
    <row r="136" spans="1:16" s="144" customFormat="1" ht="36">
      <c r="A136" s="151"/>
      <c r="B136" s="151"/>
      <c r="C136" s="151" t="s">
        <v>320</v>
      </c>
      <c r="D136" s="221" t="s">
        <v>323</v>
      </c>
      <c r="E136" s="150">
        <f t="shared" si="32"/>
        <v>23367</v>
      </c>
      <c r="F136" s="150"/>
      <c r="G136" s="145">
        <f>L136</f>
        <v>23367</v>
      </c>
      <c r="H136" s="145"/>
      <c r="I136" s="145"/>
      <c r="J136" s="145"/>
      <c r="K136" s="145"/>
      <c r="L136" s="153">
        <v>23367</v>
      </c>
      <c r="M136" s="145"/>
      <c r="N136" s="145"/>
      <c r="O136" s="145"/>
      <c r="P136" s="154"/>
    </row>
    <row r="137" spans="1:16" s="144" customFormat="1" ht="25.5">
      <c r="A137" s="151"/>
      <c r="B137" s="151"/>
      <c r="C137" s="151" t="s">
        <v>91</v>
      </c>
      <c r="D137" s="152" t="s">
        <v>101</v>
      </c>
      <c r="E137" s="150">
        <f t="shared" si="32"/>
        <v>1234813</v>
      </c>
      <c r="F137" s="150"/>
      <c r="G137" s="145">
        <v>1234813</v>
      </c>
      <c r="H137" s="145">
        <f>I137</f>
        <v>1234813</v>
      </c>
      <c r="I137" s="145">
        <v>1234813</v>
      </c>
      <c r="J137" s="145"/>
      <c r="K137" s="145"/>
      <c r="L137" s="153"/>
      <c r="M137" s="145"/>
      <c r="N137" s="145"/>
      <c r="O137" s="145"/>
      <c r="P137" s="154"/>
    </row>
    <row r="138" spans="1:16" s="144" customFormat="1" ht="25.5">
      <c r="A138" s="151"/>
      <c r="B138" s="151"/>
      <c r="C138" s="151" t="s">
        <v>92</v>
      </c>
      <c r="D138" s="152" t="s">
        <v>102</v>
      </c>
      <c r="E138" s="150">
        <f t="shared" si="32"/>
        <v>96381</v>
      </c>
      <c r="F138" s="150"/>
      <c r="G138" s="145">
        <v>96381</v>
      </c>
      <c r="H138" s="145">
        <f>I138</f>
        <v>96381</v>
      </c>
      <c r="I138" s="145">
        <v>96381</v>
      </c>
      <c r="J138" s="145"/>
      <c r="K138" s="145"/>
      <c r="L138" s="153"/>
      <c r="M138" s="145"/>
      <c r="N138" s="145"/>
      <c r="O138" s="145"/>
      <c r="P138" s="154"/>
    </row>
    <row r="139" spans="1:16" s="144" customFormat="1" ht="25.5">
      <c r="A139" s="151"/>
      <c r="B139" s="151"/>
      <c r="C139" s="151" t="s">
        <v>93</v>
      </c>
      <c r="D139" s="152" t="s">
        <v>103</v>
      </c>
      <c r="E139" s="150">
        <f t="shared" si="32"/>
        <v>208325</v>
      </c>
      <c r="F139" s="150"/>
      <c r="G139" s="145">
        <v>208325</v>
      </c>
      <c r="H139" s="145">
        <f>J139</f>
        <v>208325</v>
      </c>
      <c r="I139" s="145"/>
      <c r="J139" s="145">
        <v>208325</v>
      </c>
      <c r="K139" s="145"/>
      <c r="L139" s="153"/>
      <c r="M139" s="145"/>
      <c r="N139" s="145"/>
      <c r="O139" s="145"/>
      <c r="P139" s="154"/>
    </row>
    <row r="140" spans="1:16" s="144" customFormat="1" ht="15.75">
      <c r="A140" s="151"/>
      <c r="B140" s="151"/>
      <c r="C140" s="151" t="s">
        <v>94</v>
      </c>
      <c r="D140" s="152" t="s">
        <v>104</v>
      </c>
      <c r="E140" s="150">
        <f t="shared" si="32"/>
        <v>32568</v>
      </c>
      <c r="F140" s="150"/>
      <c r="G140" s="145">
        <v>32568</v>
      </c>
      <c r="H140" s="145">
        <f>J140</f>
        <v>32568</v>
      </c>
      <c r="I140" s="145"/>
      <c r="J140" s="145">
        <v>32568</v>
      </c>
      <c r="K140" s="145"/>
      <c r="L140" s="153"/>
      <c r="M140" s="145"/>
      <c r="N140" s="145"/>
      <c r="O140" s="145"/>
      <c r="P140" s="154"/>
    </row>
    <row r="141" spans="1:16" s="144" customFormat="1" ht="25.5">
      <c r="A141" s="151"/>
      <c r="B141" s="151"/>
      <c r="C141" s="151" t="s">
        <v>95</v>
      </c>
      <c r="D141" s="152" t="s">
        <v>105</v>
      </c>
      <c r="E141" s="150">
        <f t="shared" si="32"/>
        <v>951</v>
      </c>
      <c r="F141" s="150"/>
      <c r="G141" s="145">
        <f>I141</f>
        <v>951</v>
      </c>
      <c r="H141" s="145">
        <f>I141</f>
        <v>951</v>
      </c>
      <c r="I141" s="145">
        <v>951</v>
      </c>
      <c r="J141" s="145"/>
      <c r="K141" s="145"/>
      <c r="L141" s="153"/>
      <c r="M141" s="145"/>
      <c r="N141" s="145"/>
      <c r="O141" s="145"/>
      <c r="P141" s="154"/>
    </row>
    <row r="142" spans="1:16" s="144" customFormat="1" ht="25.5" hidden="1">
      <c r="A142" s="151"/>
      <c r="B142" s="151"/>
      <c r="C142" s="151" t="s">
        <v>96</v>
      </c>
      <c r="D142" s="152" t="s">
        <v>106</v>
      </c>
      <c r="E142" s="150">
        <f t="shared" si="32"/>
        <v>0</v>
      </c>
      <c r="F142" s="150"/>
      <c r="G142" s="145"/>
      <c r="H142" s="145"/>
      <c r="I142" s="145"/>
      <c r="J142" s="145"/>
      <c r="K142" s="145"/>
      <c r="L142" s="153"/>
      <c r="M142" s="145"/>
      <c r="N142" s="145"/>
      <c r="O142" s="145"/>
      <c r="P142" s="154"/>
    </row>
    <row r="143" spans="1:16" s="144" customFormat="1" ht="38.25" hidden="1">
      <c r="A143" s="151"/>
      <c r="B143" s="151"/>
      <c r="C143" s="151" t="s">
        <v>97</v>
      </c>
      <c r="D143" s="152" t="s">
        <v>107</v>
      </c>
      <c r="E143" s="150">
        <f t="shared" si="32"/>
        <v>0</v>
      </c>
      <c r="F143" s="150"/>
      <c r="G143" s="145"/>
      <c r="H143" s="145"/>
      <c r="I143" s="145"/>
      <c r="J143" s="145"/>
      <c r="K143" s="145"/>
      <c r="L143" s="153"/>
      <c r="M143" s="145"/>
      <c r="N143" s="145"/>
      <c r="O143" s="145"/>
      <c r="P143" s="154"/>
    </row>
    <row r="144" spans="1:16" s="144" customFormat="1" ht="38.25">
      <c r="A144" s="151"/>
      <c r="B144" s="151"/>
      <c r="C144" s="151"/>
      <c r="D144" s="152" t="s">
        <v>347</v>
      </c>
      <c r="E144" s="150">
        <f t="shared" si="32"/>
        <v>236423</v>
      </c>
      <c r="F144" s="150"/>
      <c r="G144" s="145">
        <f>H144</f>
        <v>236423</v>
      </c>
      <c r="H144" s="145">
        <v>236423</v>
      </c>
      <c r="I144" s="145"/>
      <c r="J144" s="145"/>
      <c r="K144" s="145"/>
      <c r="L144" s="153"/>
      <c r="M144" s="145"/>
      <c r="N144" s="145"/>
      <c r="O144" s="145"/>
      <c r="P144" s="154"/>
    </row>
    <row r="145" spans="1:16" ht="15.75">
      <c r="A145" s="29"/>
      <c r="B145" s="29" t="s">
        <v>132</v>
      </c>
      <c r="C145" s="29"/>
      <c r="D145" s="50" t="s">
        <v>133</v>
      </c>
      <c r="E145" s="34">
        <f t="shared" si="32"/>
        <v>778078</v>
      </c>
      <c r="F145" s="34"/>
      <c r="G145" s="31">
        <f aca="true" t="shared" si="34" ref="G145:O145">SUM(G146:G155)</f>
        <v>778078</v>
      </c>
      <c r="H145" s="34">
        <f t="shared" si="34"/>
        <v>776516</v>
      </c>
      <c r="I145" s="34">
        <f t="shared" si="34"/>
        <v>573125</v>
      </c>
      <c r="J145" s="34">
        <f t="shared" si="34"/>
        <v>99437</v>
      </c>
      <c r="K145" s="31">
        <f t="shared" si="34"/>
        <v>0</v>
      </c>
      <c r="L145" s="31">
        <f>L147</f>
        <v>1562</v>
      </c>
      <c r="M145" s="31">
        <f t="shared" si="34"/>
        <v>0</v>
      </c>
      <c r="N145" s="31">
        <f t="shared" si="34"/>
        <v>0</v>
      </c>
      <c r="O145" s="31">
        <f t="shared" si="34"/>
        <v>0</v>
      </c>
      <c r="P145" s="17"/>
    </row>
    <row r="146" spans="1:16" s="173" customFormat="1" ht="36" hidden="1">
      <c r="A146" s="176"/>
      <c r="B146" s="176"/>
      <c r="C146" s="176" t="s">
        <v>126</v>
      </c>
      <c r="D146" s="179" t="s">
        <v>125</v>
      </c>
      <c r="E146" s="171">
        <f t="shared" si="32"/>
        <v>0</v>
      </c>
      <c r="F146" s="171"/>
      <c r="G146" s="177">
        <f>K146</f>
        <v>0</v>
      </c>
      <c r="H146" s="177"/>
      <c r="I146" s="177"/>
      <c r="J146" s="177"/>
      <c r="K146" s="177"/>
      <c r="L146" s="175"/>
      <c r="M146" s="177"/>
      <c r="N146" s="177"/>
      <c r="O146" s="177"/>
      <c r="P146" s="172"/>
    </row>
    <row r="147" spans="1:16" s="144" customFormat="1" ht="36">
      <c r="A147" s="151"/>
      <c r="B147" s="151"/>
      <c r="C147" s="151" t="s">
        <v>320</v>
      </c>
      <c r="D147" s="221" t="s">
        <v>323</v>
      </c>
      <c r="E147" s="150">
        <f>G147+O146</f>
        <v>1562</v>
      </c>
      <c r="F147" s="150"/>
      <c r="G147" s="145">
        <f>L147</f>
        <v>1562</v>
      </c>
      <c r="H147" s="145"/>
      <c r="I147" s="145"/>
      <c r="J147" s="145"/>
      <c r="K147" s="145"/>
      <c r="L147" s="153">
        <v>1562</v>
      </c>
      <c r="M147" s="145"/>
      <c r="N147" s="145"/>
      <c r="O147" s="145"/>
      <c r="P147" s="154"/>
    </row>
    <row r="148" spans="1:16" s="144" customFormat="1" ht="25.5">
      <c r="A148" s="151"/>
      <c r="B148" s="151"/>
      <c r="C148" s="151" t="s">
        <v>91</v>
      </c>
      <c r="D148" s="152" t="s">
        <v>101</v>
      </c>
      <c r="E148" s="150">
        <f aca="true" t="shared" si="35" ref="E148:E179">G148+O148</f>
        <v>527876</v>
      </c>
      <c r="F148" s="150"/>
      <c r="G148" s="145">
        <f>I148</f>
        <v>527876</v>
      </c>
      <c r="H148" s="145">
        <f>I148</f>
        <v>527876</v>
      </c>
      <c r="I148" s="145">
        <v>527876</v>
      </c>
      <c r="J148" s="145"/>
      <c r="K148" s="145"/>
      <c r="L148" s="153"/>
      <c r="M148" s="145"/>
      <c r="N148" s="145"/>
      <c r="O148" s="145"/>
      <c r="P148" s="154"/>
    </row>
    <row r="149" spans="1:16" s="144" customFormat="1" ht="25.5">
      <c r="A149" s="151"/>
      <c r="B149" s="151"/>
      <c r="C149" s="151" t="s">
        <v>92</v>
      </c>
      <c r="D149" s="152" t="s">
        <v>102</v>
      </c>
      <c r="E149" s="150">
        <f t="shared" si="35"/>
        <v>41249</v>
      </c>
      <c r="F149" s="150"/>
      <c r="G149" s="145">
        <f>I149</f>
        <v>41249</v>
      </c>
      <c r="H149" s="145">
        <f>I149</f>
        <v>41249</v>
      </c>
      <c r="I149" s="145">
        <v>41249</v>
      </c>
      <c r="J149" s="145"/>
      <c r="K149" s="145"/>
      <c r="L149" s="153"/>
      <c r="M149" s="145"/>
      <c r="N149" s="145"/>
      <c r="O149" s="145"/>
      <c r="P149" s="154"/>
    </row>
    <row r="150" spans="1:16" s="144" customFormat="1" ht="25.5">
      <c r="A150" s="151"/>
      <c r="B150" s="151"/>
      <c r="C150" s="151" t="s">
        <v>93</v>
      </c>
      <c r="D150" s="152" t="s">
        <v>103</v>
      </c>
      <c r="E150" s="150">
        <f t="shared" si="35"/>
        <v>85594</v>
      </c>
      <c r="F150" s="150"/>
      <c r="G150" s="145">
        <f>J150</f>
        <v>85594</v>
      </c>
      <c r="H150" s="145">
        <f>J150</f>
        <v>85594</v>
      </c>
      <c r="I150" s="145"/>
      <c r="J150" s="145">
        <v>85594</v>
      </c>
      <c r="K150" s="145"/>
      <c r="L150" s="153"/>
      <c r="M150" s="145"/>
      <c r="N150" s="145"/>
      <c r="O150" s="145"/>
      <c r="P150" s="154"/>
    </row>
    <row r="151" spans="1:16" s="144" customFormat="1" ht="15.75">
      <c r="A151" s="151"/>
      <c r="B151" s="151"/>
      <c r="C151" s="151" t="s">
        <v>94</v>
      </c>
      <c r="D151" s="152" t="s">
        <v>104</v>
      </c>
      <c r="E151" s="150">
        <f t="shared" si="35"/>
        <v>13843</v>
      </c>
      <c r="F151" s="150"/>
      <c r="G151" s="145">
        <f>J151</f>
        <v>13843</v>
      </c>
      <c r="H151" s="145">
        <f>J151</f>
        <v>13843</v>
      </c>
      <c r="I151" s="145"/>
      <c r="J151" s="145">
        <v>13843</v>
      </c>
      <c r="K151" s="145"/>
      <c r="L151" s="153"/>
      <c r="M151" s="145"/>
      <c r="N151" s="145"/>
      <c r="O151" s="145"/>
      <c r="P151" s="154"/>
    </row>
    <row r="152" spans="1:16" s="144" customFormat="1" ht="25.5">
      <c r="A152" s="151"/>
      <c r="B152" s="151"/>
      <c r="C152" s="151" t="s">
        <v>95</v>
      </c>
      <c r="D152" s="152" t="s">
        <v>105</v>
      </c>
      <c r="E152" s="150">
        <f t="shared" si="35"/>
        <v>4000</v>
      </c>
      <c r="F152" s="150"/>
      <c r="G152" s="145">
        <f>I152</f>
        <v>4000</v>
      </c>
      <c r="H152" s="145">
        <f>I152</f>
        <v>4000</v>
      </c>
      <c r="I152" s="145">
        <v>4000</v>
      </c>
      <c r="J152" s="145"/>
      <c r="K152" s="145"/>
      <c r="L152" s="153"/>
      <c r="M152" s="145"/>
      <c r="N152" s="145"/>
      <c r="O152" s="145"/>
      <c r="P152" s="154"/>
    </row>
    <row r="153" spans="1:16" s="144" customFormat="1" ht="25.5" hidden="1">
      <c r="A153" s="151"/>
      <c r="B153" s="151"/>
      <c r="C153" s="151" t="s">
        <v>96</v>
      </c>
      <c r="D153" s="152" t="s">
        <v>106</v>
      </c>
      <c r="E153" s="150">
        <f t="shared" si="35"/>
        <v>0</v>
      </c>
      <c r="F153" s="150"/>
      <c r="G153" s="145"/>
      <c r="H153" s="145"/>
      <c r="I153" s="145"/>
      <c r="J153" s="145"/>
      <c r="K153" s="145"/>
      <c r="L153" s="153"/>
      <c r="M153" s="145"/>
      <c r="N153" s="145"/>
      <c r="O153" s="145"/>
      <c r="P153" s="154"/>
    </row>
    <row r="154" spans="1:16" s="144" customFormat="1" ht="38.25" hidden="1">
      <c r="A154" s="151"/>
      <c r="B154" s="151"/>
      <c r="C154" s="151" t="s">
        <v>97</v>
      </c>
      <c r="D154" s="152" t="s">
        <v>107</v>
      </c>
      <c r="E154" s="150">
        <f t="shared" si="35"/>
        <v>0</v>
      </c>
      <c r="F154" s="150"/>
      <c r="G154" s="145"/>
      <c r="H154" s="145"/>
      <c r="I154" s="145"/>
      <c r="J154" s="145"/>
      <c r="K154" s="145"/>
      <c r="L154" s="153"/>
      <c r="M154" s="145"/>
      <c r="N154" s="145"/>
      <c r="O154" s="145"/>
      <c r="P154" s="154"/>
    </row>
    <row r="155" spans="1:16" s="144" customFormat="1" ht="38.25">
      <c r="A155" s="151"/>
      <c r="B155" s="151"/>
      <c r="C155" s="151"/>
      <c r="D155" s="152" t="s">
        <v>347</v>
      </c>
      <c r="E155" s="150">
        <f t="shared" si="35"/>
        <v>103954</v>
      </c>
      <c r="F155" s="150"/>
      <c r="G155" s="145">
        <v>103954</v>
      </c>
      <c r="H155" s="145">
        <v>103954</v>
      </c>
      <c r="I155" s="145"/>
      <c r="J155" s="145"/>
      <c r="K155" s="145"/>
      <c r="L155" s="153"/>
      <c r="M155" s="145"/>
      <c r="N155" s="145"/>
      <c r="O155" s="145"/>
      <c r="P155" s="154"/>
    </row>
    <row r="156" spans="1:16" ht="25.5">
      <c r="A156" s="29"/>
      <c r="B156" s="29" t="s">
        <v>134</v>
      </c>
      <c r="C156" s="29"/>
      <c r="D156" s="50" t="s">
        <v>135</v>
      </c>
      <c r="E156" s="34">
        <f t="shared" si="35"/>
        <v>210329</v>
      </c>
      <c r="F156" s="34"/>
      <c r="G156" s="31">
        <f aca="true" t="shared" si="36" ref="G156:O156">SUM(G157:G166)</f>
        <v>210329</v>
      </c>
      <c r="H156" s="34">
        <f t="shared" si="36"/>
        <v>202436</v>
      </c>
      <c r="I156" s="34">
        <f t="shared" si="36"/>
        <v>151715</v>
      </c>
      <c r="J156" s="34">
        <f t="shared" si="36"/>
        <v>28458</v>
      </c>
      <c r="K156" s="31">
        <f t="shared" si="36"/>
        <v>0</v>
      </c>
      <c r="L156" s="31">
        <f>L158</f>
        <v>7893</v>
      </c>
      <c r="M156" s="31">
        <f t="shared" si="36"/>
        <v>0</v>
      </c>
      <c r="N156" s="31">
        <f t="shared" si="36"/>
        <v>0</v>
      </c>
      <c r="O156" s="31">
        <f t="shared" si="36"/>
        <v>0</v>
      </c>
      <c r="P156" s="17"/>
    </row>
    <row r="157" spans="1:16" ht="36" hidden="1">
      <c r="A157" s="7"/>
      <c r="B157" s="7"/>
      <c r="C157" s="7" t="s">
        <v>126</v>
      </c>
      <c r="D157" s="25" t="s">
        <v>125</v>
      </c>
      <c r="E157" s="34">
        <f t="shared" si="35"/>
        <v>0</v>
      </c>
      <c r="F157" s="34"/>
      <c r="G157" s="9"/>
      <c r="H157" s="162"/>
      <c r="I157" s="162"/>
      <c r="J157" s="162"/>
      <c r="K157" s="9"/>
      <c r="L157" s="39"/>
      <c r="M157" s="9"/>
      <c r="N157" s="9"/>
      <c r="O157" s="9"/>
      <c r="P157" s="17"/>
    </row>
    <row r="158" spans="1:16" s="144" customFormat="1" ht="36">
      <c r="A158" s="151"/>
      <c r="B158" s="151"/>
      <c r="C158" s="151" t="s">
        <v>320</v>
      </c>
      <c r="D158" s="221" t="s">
        <v>323</v>
      </c>
      <c r="E158" s="150">
        <f t="shared" si="35"/>
        <v>7893</v>
      </c>
      <c r="F158" s="150"/>
      <c r="G158" s="145">
        <f>L158</f>
        <v>7893</v>
      </c>
      <c r="H158" s="145"/>
      <c r="I158" s="145"/>
      <c r="J158" s="145"/>
      <c r="K158" s="145"/>
      <c r="L158" s="153">
        <v>7893</v>
      </c>
      <c r="M158" s="145"/>
      <c r="N158" s="145"/>
      <c r="O158" s="145"/>
      <c r="P158" s="154"/>
    </row>
    <row r="159" spans="1:16" s="144" customFormat="1" ht="25.5">
      <c r="A159" s="151"/>
      <c r="B159" s="151"/>
      <c r="C159" s="151" t="s">
        <v>91</v>
      </c>
      <c r="D159" s="152" t="s">
        <v>101</v>
      </c>
      <c r="E159" s="150">
        <f t="shared" si="35"/>
        <v>139555</v>
      </c>
      <c r="F159" s="150"/>
      <c r="G159" s="145">
        <f>I159</f>
        <v>139555</v>
      </c>
      <c r="H159" s="145">
        <f>I159</f>
        <v>139555</v>
      </c>
      <c r="I159" s="145">
        <v>139555</v>
      </c>
      <c r="J159" s="145"/>
      <c r="K159" s="145"/>
      <c r="L159" s="153"/>
      <c r="M159" s="145"/>
      <c r="N159" s="145"/>
      <c r="O159" s="145"/>
      <c r="P159" s="154"/>
    </row>
    <row r="160" spans="1:16" s="144" customFormat="1" ht="25.5">
      <c r="A160" s="151"/>
      <c r="B160" s="151"/>
      <c r="C160" s="151" t="s">
        <v>92</v>
      </c>
      <c r="D160" s="152" t="s">
        <v>102</v>
      </c>
      <c r="E160" s="150">
        <f t="shared" si="35"/>
        <v>12160</v>
      </c>
      <c r="F160" s="150"/>
      <c r="G160" s="145">
        <f>I160</f>
        <v>12160</v>
      </c>
      <c r="H160" s="145">
        <f>I160</f>
        <v>12160</v>
      </c>
      <c r="I160" s="145">
        <v>12160</v>
      </c>
      <c r="J160" s="145"/>
      <c r="K160" s="145"/>
      <c r="L160" s="153"/>
      <c r="M160" s="145"/>
      <c r="N160" s="145"/>
      <c r="O160" s="145"/>
      <c r="P160" s="154"/>
    </row>
    <row r="161" spans="1:16" s="144" customFormat="1" ht="25.5">
      <c r="A161" s="151"/>
      <c r="B161" s="151"/>
      <c r="C161" s="151" t="s">
        <v>93</v>
      </c>
      <c r="D161" s="152" t="s">
        <v>103</v>
      </c>
      <c r="E161" s="150">
        <f t="shared" si="35"/>
        <v>24546</v>
      </c>
      <c r="F161" s="150"/>
      <c r="G161" s="145">
        <f>J161</f>
        <v>24546</v>
      </c>
      <c r="H161" s="145">
        <f>J161</f>
        <v>24546</v>
      </c>
      <c r="I161" s="145"/>
      <c r="J161" s="145">
        <v>24546</v>
      </c>
      <c r="K161" s="145"/>
      <c r="L161" s="153"/>
      <c r="M161" s="145"/>
      <c r="N161" s="145"/>
      <c r="O161" s="145"/>
      <c r="P161" s="154"/>
    </row>
    <row r="162" spans="1:16" s="144" customFormat="1" ht="15.75">
      <c r="A162" s="151"/>
      <c r="B162" s="151"/>
      <c r="C162" s="151" t="s">
        <v>94</v>
      </c>
      <c r="D162" s="152" t="s">
        <v>104</v>
      </c>
      <c r="E162" s="150">
        <f t="shared" si="35"/>
        <v>3912</v>
      </c>
      <c r="F162" s="150"/>
      <c r="G162" s="145">
        <f>J162</f>
        <v>3912</v>
      </c>
      <c r="H162" s="145">
        <f>J162</f>
        <v>3912</v>
      </c>
      <c r="I162" s="145"/>
      <c r="J162" s="145">
        <v>3912</v>
      </c>
      <c r="K162" s="145"/>
      <c r="L162" s="153"/>
      <c r="M162" s="145"/>
      <c r="N162" s="145"/>
      <c r="O162" s="145"/>
      <c r="P162" s="154"/>
    </row>
    <row r="163" spans="1:16" s="144" customFormat="1" ht="25.5" hidden="1">
      <c r="A163" s="151"/>
      <c r="B163" s="151"/>
      <c r="C163" s="151" t="s">
        <v>95</v>
      </c>
      <c r="D163" s="152" t="s">
        <v>105</v>
      </c>
      <c r="E163" s="150">
        <f t="shared" si="35"/>
        <v>0</v>
      </c>
      <c r="F163" s="150"/>
      <c r="G163" s="145"/>
      <c r="H163" s="145"/>
      <c r="I163" s="145"/>
      <c r="J163" s="145"/>
      <c r="K163" s="145"/>
      <c r="L163" s="153"/>
      <c r="M163" s="145"/>
      <c r="N163" s="145"/>
      <c r="O163" s="145"/>
      <c r="P163" s="154"/>
    </row>
    <row r="164" spans="1:16" s="144" customFormat="1" ht="25.5" hidden="1">
      <c r="A164" s="151"/>
      <c r="B164" s="151"/>
      <c r="C164" s="151" t="s">
        <v>96</v>
      </c>
      <c r="D164" s="152" t="s">
        <v>106</v>
      </c>
      <c r="E164" s="150">
        <f t="shared" si="35"/>
        <v>0</v>
      </c>
      <c r="F164" s="150"/>
      <c r="G164" s="145"/>
      <c r="H164" s="145"/>
      <c r="I164" s="145"/>
      <c r="J164" s="145"/>
      <c r="K164" s="145"/>
      <c r="L164" s="153"/>
      <c r="M164" s="145"/>
      <c r="N164" s="145"/>
      <c r="O164" s="145"/>
      <c r="P164" s="154"/>
    </row>
    <row r="165" spans="1:16" s="144" customFormat="1" ht="38.25" hidden="1">
      <c r="A165" s="151"/>
      <c r="B165" s="151"/>
      <c r="C165" s="151" t="s">
        <v>97</v>
      </c>
      <c r="D165" s="152" t="s">
        <v>107</v>
      </c>
      <c r="E165" s="150">
        <f t="shared" si="35"/>
        <v>0</v>
      </c>
      <c r="F165" s="150"/>
      <c r="G165" s="145"/>
      <c r="H165" s="145"/>
      <c r="I165" s="145"/>
      <c r="J165" s="145"/>
      <c r="K165" s="145"/>
      <c r="L165" s="153"/>
      <c r="M165" s="145"/>
      <c r="N165" s="145"/>
      <c r="O165" s="145"/>
      <c r="P165" s="154"/>
    </row>
    <row r="166" spans="1:16" s="144" customFormat="1" ht="38.25">
      <c r="A166" s="151"/>
      <c r="B166" s="151"/>
      <c r="C166" s="151"/>
      <c r="D166" s="152" t="s">
        <v>347</v>
      </c>
      <c r="E166" s="150">
        <f t="shared" si="35"/>
        <v>22263</v>
      </c>
      <c r="F166" s="150"/>
      <c r="G166" s="145">
        <v>22263</v>
      </c>
      <c r="H166" s="145">
        <v>22263</v>
      </c>
      <c r="I166" s="145"/>
      <c r="J166" s="145"/>
      <c r="K166" s="145"/>
      <c r="L166" s="153"/>
      <c r="M166" s="145"/>
      <c r="N166" s="145"/>
      <c r="O166" s="145"/>
      <c r="P166" s="154"/>
    </row>
    <row r="167" spans="1:16" ht="15.75">
      <c r="A167" s="29"/>
      <c r="B167" s="29" t="s">
        <v>138</v>
      </c>
      <c r="C167" s="29"/>
      <c r="D167" s="50" t="s">
        <v>139</v>
      </c>
      <c r="E167" s="34">
        <f t="shared" si="35"/>
        <v>283949</v>
      </c>
      <c r="F167" s="34"/>
      <c r="G167" s="31">
        <f aca="true" t="shared" si="37" ref="G167:O167">SUM(G168:G177)</f>
        <v>283949</v>
      </c>
      <c r="H167" s="34">
        <f t="shared" si="37"/>
        <v>283324</v>
      </c>
      <c r="I167" s="34">
        <f t="shared" si="37"/>
        <v>206297</v>
      </c>
      <c r="J167" s="34">
        <f t="shared" si="37"/>
        <v>35456</v>
      </c>
      <c r="K167" s="31">
        <f t="shared" si="37"/>
        <v>0</v>
      </c>
      <c r="L167" s="31">
        <f>L169</f>
        <v>625</v>
      </c>
      <c r="M167" s="31">
        <f t="shared" si="37"/>
        <v>0</v>
      </c>
      <c r="N167" s="31">
        <f t="shared" si="37"/>
        <v>0</v>
      </c>
      <c r="O167" s="31">
        <f t="shared" si="37"/>
        <v>0</v>
      </c>
      <c r="P167" s="17"/>
    </row>
    <row r="168" spans="1:16" ht="39.75" customHeight="1" hidden="1">
      <c r="A168" s="7"/>
      <c r="B168" s="7"/>
      <c r="C168" s="7" t="s">
        <v>126</v>
      </c>
      <c r="D168" s="25" t="s">
        <v>125</v>
      </c>
      <c r="E168" s="34">
        <f t="shared" si="35"/>
        <v>0</v>
      </c>
      <c r="F168" s="34"/>
      <c r="G168" s="9">
        <f>K168</f>
        <v>0</v>
      </c>
      <c r="H168" s="162"/>
      <c r="I168" s="162"/>
      <c r="J168" s="162"/>
      <c r="K168" s="9"/>
      <c r="L168" s="39"/>
      <c r="M168" s="9"/>
      <c r="N168" s="9"/>
      <c r="O168" s="9"/>
      <c r="P168" s="17"/>
    </row>
    <row r="169" spans="1:16" s="144" customFormat="1" ht="39.75" customHeight="1">
      <c r="A169" s="151"/>
      <c r="B169" s="151"/>
      <c r="C169" s="151" t="s">
        <v>320</v>
      </c>
      <c r="D169" s="221" t="s">
        <v>323</v>
      </c>
      <c r="E169" s="150">
        <f t="shared" si="35"/>
        <v>625</v>
      </c>
      <c r="F169" s="150"/>
      <c r="G169" s="145">
        <f>L169</f>
        <v>625</v>
      </c>
      <c r="H169" s="145"/>
      <c r="I169" s="145"/>
      <c r="J169" s="145"/>
      <c r="K169" s="145"/>
      <c r="L169" s="153">
        <v>625</v>
      </c>
      <c r="M169" s="145"/>
      <c r="N169" s="145"/>
      <c r="O169" s="145"/>
      <c r="P169" s="154"/>
    </row>
    <row r="170" spans="1:16" s="144" customFormat="1" ht="25.5">
      <c r="A170" s="151"/>
      <c r="B170" s="151"/>
      <c r="C170" s="151" t="s">
        <v>91</v>
      </c>
      <c r="D170" s="152" t="s">
        <v>101</v>
      </c>
      <c r="E170" s="150">
        <f t="shared" si="35"/>
        <v>185903</v>
      </c>
      <c r="F170" s="150"/>
      <c r="G170" s="145">
        <f>I170</f>
        <v>185903</v>
      </c>
      <c r="H170" s="145">
        <f>I170</f>
        <v>185903</v>
      </c>
      <c r="I170" s="145">
        <v>185903</v>
      </c>
      <c r="J170" s="145"/>
      <c r="K170" s="145"/>
      <c r="L170" s="153"/>
      <c r="M170" s="145"/>
      <c r="N170" s="145"/>
      <c r="O170" s="145"/>
      <c r="P170" s="154"/>
    </row>
    <row r="171" spans="1:16" s="144" customFormat="1" ht="25.5">
      <c r="A171" s="151"/>
      <c r="B171" s="151"/>
      <c r="C171" s="151" t="s">
        <v>92</v>
      </c>
      <c r="D171" s="152" t="s">
        <v>102</v>
      </c>
      <c r="E171" s="150">
        <f t="shared" si="35"/>
        <v>16394</v>
      </c>
      <c r="F171" s="150"/>
      <c r="G171" s="145">
        <f>I171</f>
        <v>16394</v>
      </c>
      <c r="H171" s="145">
        <f>I171</f>
        <v>16394</v>
      </c>
      <c r="I171" s="145">
        <v>16394</v>
      </c>
      <c r="J171" s="145"/>
      <c r="K171" s="145"/>
      <c r="L171" s="153"/>
      <c r="M171" s="145"/>
      <c r="N171" s="145"/>
      <c r="O171" s="145"/>
      <c r="P171" s="154"/>
    </row>
    <row r="172" spans="1:16" s="144" customFormat="1" ht="25.5">
      <c r="A172" s="151"/>
      <c r="B172" s="151"/>
      <c r="C172" s="151" t="s">
        <v>93</v>
      </c>
      <c r="D172" s="152" t="s">
        <v>103</v>
      </c>
      <c r="E172" s="150">
        <f t="shared" si="35"/>
        <v>30526</v>
      </c>
      <c r="F172" s="150"/>
      <c r="G172" s="145">
        <f>J172</f>
        <v>30526</v>
      </c>
      <c r="H172" s="145">
        <f>J172</f>
        <v>30526</v>
      </c>
      <c r="I172" s="145"/>
      <c r="J172" s="145">
        <v>30526</v>
      </c>
      <c r="K172" s="145"/>
      <c r="L172" s="153"/>
      <c r="M172" s="145"/>
      <c r="N172" s="145"/>
      <c r="O172" s="145"/>
      <c r="P172" s="154"/>
    </row>
    <row r="173" spans="1:16" s="144" customFormat="1" ht="15.75">
      <c r="A173" s="151"/>
      <c r="B173" s="151"/>
      <c r="C173" s="151" t="s">
        <v>94</v>
      </c>
      <c r="D173" s="152" t="s">
        <v>104</v>
      </c>
      <c r="E173" s="150">
        <f t="shared" si="35"/>
        <v>4930</v>
      </c>
      <c r="F173" s="150"/>
      <c r="G173" s="145">
        <f>J173</f>
        <v>4930</v>
      </c>
      <c r="H173" s="145">
        <f>J173</f>
        <v>4930</v>
      </c>
      <c r="I173" s="145"/>
      <c r="J173" s="145">
        <v>4930</v>
      </c>
      <c r="K173" s="145"/>
      <c r="L173" s="153"/>
      <c r="M173" s="145"/>
      <c r="N173" s="145"/>
      <c r="O173" s="145"/>
      <c r="P173" s="154"/>
    </row>
    <row r="174" spans="1:16" s="144" customFormat="1" ht="25.5">
      <c r="A174" s="151"/>
      <c r="B174" s="151"/>
      <c r="C174" s="151" t="s">
        <v>95</v>
      </c>
      <c r="D174" s="152" t="s">
        <v>105</v>
      </c>
      <c r="E174" s="150">
        <f t="shared" si="35"/>
        <v>4000</v>
      </c>
      <c r="F174" s="150"/>
      <c r="G174" s="145">
        <f>I174</f>
        <v>4000</v>
      </c>
      <c r="H174" s="145">
        <f>I174</f>
        <v>4000</v>
      </c>
      <c r="I174" s="145">
        <v>4000</v>
      </c>
      <c r="J174" s="145"/>
      <c r="K174" s="145"/>
      <c r="L174" s="153"/>
      <c r="M174" s="145"/>
      <c r="N174" s="145"/>
      <c r="O174" s="145"/>
      <c r="P174" s="154"/>
    </row>
    <row r="175" spans="1:16" s="144" customFormat="1" ht="25.5" hidden="1">
      <c r="A175" s="151"/>
      <c r="B175" s="151"/>
      <c r="C175" s="151" t="s">
        <v>96</v>
      </c>
      <c r="D175" s="152" t="s">
        <v>106</v>
      </c>
      <c r="E175" s="150">
        <f t="shared" si="35"/>
        <v>0</v>
      </c>
      <c r="F175" s="150"/>
      <c r="G175" s="145"/>
      <c r="H175" s="145"/>
      <c r="I175" s="145"/>
      <c r="J175" s="145"/>
      <c r="K175" s="145"/>
      <c r="L175" s="153"/>
      <c r="M175" s="145"/>
      <c r="N175" s="145"/>
      <c r="O175" s="145"/>
      <c r="P175" s="154"/>
    </row>
    <row r="176" spans="1:16" s="144" customFormat="1" ht="38.25" hidden="1">
      <c r="A176" s="151"/>
      <c r="B176" s="151"/>
      <c r="C176" s="151" t="s">
        <v>97</v>
      </c>
      <c r="D176" s="152" t="s">
        <v>107</v>
      </c>
      <c r="E176" s="150">
        <f t="shared" si="35"/>
        <v>0</v>
      </c>
      <c r="F176" s="150"/>
      <c r="G176" s="145"/>
      <c r="H176" s="145"/>
      <c r="I176" s="145"/>
      <c r="J176" s="145"/>
      <c r="K176" s="145"/>
      <c r="L176" s="153"/>
      <c r="M176" s="145"/>
      <c r="N176" s="145"/>
      <c r="O176" s="145"/>
      <c r="P176" s="154"/>
    </row>
    <row r="177" spans="1:16" s="144" customFormat="1" ht="38.25">
      <c r="A177" s="151"/>
      <c r="B177" s="151"/>
      <c r="C177" s="151"/>
      <c r="D177" s="152" t="s">
        <v>347</v>
      </c>
      <c r="E177" s="150">
        <f t="shared" si="35"/>
        <v>41571</v>
      </c>
      <c r="F177" s="150"/>
      <c r="G177" s="145">
        <v>41571</v>
      </c>
      <c r="H177" s="145">
        <v>41571</v>
      </c>
      <c r="I177" s="145"/>
      <c r="J177" s="145"/>
      <c r="K177" s="145"/>
      <c r="L177" s="153"/>
      <c r="M177" s="145"/>
      <c r="N177" s="145"/>
      <c r="O177" s="145"/>
      <c r="P177" s="154"/>
    </row>
    <row r="178" spans="1:16" ht="15.75">
      <c r="A178" s="29"/>
      <c r="B178" s="29" t="s">
        <v>140</v>
      </c>
      <c r="C178" s="29"/>
      <c r="D178" s="50" t="s">
        <v>141</v>
      </c>
      <c r="E178" s="34">
        <f t="shared" si="35"/>
        <v>5132962</v>
      </c>
      <c r="F178" s="34"/>
      <c r="G178" s="31">
        <f aca="true" t="shared" si="38" ref="G178:O178">SUM(G179:G188)</f>
        <v>5132962</v>
      </c>
      <c r="H178" s="34">
        <f t="shared" si="38"/>
        <v>4938003</v>
      </c>
      <c r="I178" s="34">
        <f t="shared" si="38"/>
        <v>3384588</v>
      </c>
      <c r="J178" s="34">
        <f t="shared" si="38"/>
        <v>635720</v>
      </c>
      <c r="K178" s="31">
        <f t="shared" si="38"/>
        <v>0</v>
      </c>
      <c r="L178" s="31">
        <f>L180</f>
        <v>194959</v>
      </c>
      <c r="M178" s="31">
        <f t="shared" si="38"/>
        <v>0</v>
      </c>
      <c r="N178" s="31">
        <f t="shared" si="38"/>
        <v>0</v>
      </c>
      <c r="O178" s="31">
        <f t="shared" si="38"/>
        <v>0</v>
      </c>
      <c r="P178" s="17"/>
    </row>
    <row r="179" spans="1:16" ht="36" hidden="1">
      <c r="A179" s="7"/>
      <c r="B179" s="7"/>
      <c r="C179" s="7" t="s">
        <v>126</v>
      </c>
      <c r="D179" s="25" t="s">
        <v>125</v>
      </c>
      <c r="E179" s="34">
        <f t="shared" si="35"/>
        <v>0</v>
      </c>
      <c r="F179" s="34"/>
      <c r="G179" s="9"/>
      <c r="H179" s="162"/>
      <c r="I179" s="162"/>
      <c r="J179" s="162"/>
      <c r="K179" s="9"/>
      <c r="L179" s="39"/>
      <c r="M179" s="9"/>
      <c r="N179" s="9"/>
      <c r="O179" s="9"/>
      <c r="P179" s="17"/>
    </row>
    <row r="180" spans="1:16" s="144" customFormat="1" ht="36">
      <c r="A180" s="151"/>
      <c r="B180" s="151"/>
      <c r="C180" s="151" t="s">
        <v>320</v>
      </c>
      <c r="D180" s="221" t="s">
        <v>323</v>
      </c>
      <c r="E180" s="150">
        <f aca="true" t="shared" si="39" ref="E180:E207">G180+O180</f>
        <v>194959</v>
      </c>
      <c r="F180" s="150"/>
      <c r="G180" s="145">
        <f>L180</f>
        <v>194959</v>
      </c>
      <c r="H180" s="145"/>
      <c r="I180" s="145"/>
      <c r="J180" s="145"/>
      <c r="K180" s="145"/>
      <c r="L180" s="153">
        <v>194959</v>
      </c>
      <c r="M180" s="145"/>
      <c r="N180" s="145"/>
      <c r="O180" s="145"/>
      <c r="P180" s="154"/>
    </row>
    <row r="181" spans="1:16" s="144" customFormat="1" ht="25.5">
      <c r="A181" s="151"/>
      <c r="B181" s="151"/>
      <c r="C181" s="151" t="s">
        <v>91</v>
      </c>
      <c r="D181" s="152" t="s">
        <v>101</v>
      </c>
      <c r="E181" s="150">
        <f t="shared" si="39"/>
        <v>3147434</v>
      </c>
      <c r="F181" s="150"/>
      <c r="G181" s="145">
        <f>I181</f>
        <v>3147434</v>
      </c>
      <c r="H181" s="145">
        <f>I181</f>
        <v>3147434</v>
      </c>
      <c r="I181" s="145">
        <v>3147434</v>
      </c>
      <c r="J181" s="145"/>
      <c r="K181" s="145"/>
      <c r="L181" s="153"/>
      <c r="M181" s="145"/>
      <c r="N181" s="145"/>
      <c r="O181" s="145"/>
      <c r="P181" s="154"/>
    </row>
    <row r="182" spans="1:16" s="144" customFormat="1" ht="25.5">
      <c r="A182" s="151"/>
      <c r="B182" s="151"/>
      <c r="C182" s="151" t="s">
        <v>92</v>
      </c>
      <c r="D182" s="152" t="s">
        <v>102</v>
      </c>
      <c r="E182" s="150">
        <f t="shared" si="39"/>
        <v>223154</v>
      </c>
      <c r="F182" s="150"/>
      <c r="G182" s="145">
        <f>I182</f>
        <v>223154</v>
      </c>
      <c r="H182" s="145">
        <f>I182</f>
        <v>223154</v>
      </c>
      <c r="I182" s="145">
        <v>223154</v>
      </c>
      <c r="J182" s="145"/>
      <c r="K182" s="145"/>
      <c r="L182" s="153"/>
      <c r="M182" s="145"/>
      <c r="N182" s="145"/>
      <c r="O182" s="145"/>
      <c r="P182" s="154"/>
    </row>
    <row r="183" spans="1:16" s="144" customFormat="1" ht="25.5">
      <c r="A183" s="151"/>
      <c r="B183" s="151"/>
      <c r="C183" s="151" t="s">
        <v>93</v>
      </c>
      <c r="D183" s="152" t="s">
        <v>103</v>
      </c>
      <c r="E183" s="150">
        <f t="shared" si="39"/>
        <v>547632</v>
      </c>
      <c r="F183" s="150"/>
      <c r="G183" s="145">
        <f>J183</f>
        <v>547632</v>
      </c>
      <c r="H183" s="145">
        <f>J183</f>
        <v>547632</v>
      </c>
      <c r="I183" s="145"/>
      <c r="J183" s="145">
        <v>547632</v>
      </c>
      <c r="K183" s="145"/>
      <c r="L183" s="153"/>
      <c r="M183" s="145"/>
      <c r="N183" s="145"/>
      <c r="O183" s="145"/>
      <c r="P183" s="154"/>
    </row>
    <row r="184" spans="1:16" s="144" customFormat="1" ht="15.75">
      <c r="A184" s="151"/>
      <c r="B184" s="151"/>
      <c r="C184" s="151" t="s">
        <v>94</v>
      </c>
      <c r="D184" s="152" t="s">
        <v>104</v>
      </c>
      <c r="E184" s="150">
        <f t="shared" si="39"/>
        <v>88088</v>
      </c>
      <c r="F184" s="150"/>
      <c r="G184" s="145">
        <f>J184</f>
        <v>88088</v>
      </c>
      <c r="H184" s="145">
        <f>J184</f>
        <v>88088</v>
      </c>
      <c r="I184" s="145"/>
      <c r="J184" s="145">
        <v>88088</v>
      </c>
      <c r="K184" s="145"/>
      <c r="L184" s="153"/>
      <c r="M184" s="145"/>
      <c r="N184" s="145"/>
      <c r="O184" s="145"/>
      <c r="P184" s="154"/>
    </row>
    <row r="185" spans="1:16" s="144" customFormat="1" ht="25.5">
      <c r="A185" s="151"/>
      <c r="B185" s="151"/>
      <c r="C185" s="151" t="s">
        <v>95</v>
      </c>
      <c r="D185" s="152" t="s">
        <v>105</v>
      </c>
      <c r="E185" s="150">
        <f t="shared" si="39"/>
        <v>14000</v>
      </c>
      <c r="F185" s="150"/>
      <c r="G185" s="145">
        <f>I185</f>
        <v>14000</v>
      </c>
      <c r="H185" s="145">
        <f>I185</f>
        <v>14000</v>
      </c>
      <c r="I185" s="145">
        <v>14000</v>
      </c>
      <c r="J185" s="145"/>
      <c r="K185" s="145"/>
      <c r="L185" s="153"/>
      <c r="M185" s="145"/>
      <c r="N185" s="145"/>
      <c r="O185" s="145"/>
      <c r="P185" s="154"/>
    </row>
    <row r="186" spans="1:16" s="144" customFormat="1" ht="25.5" hidden="1">
      <c r="A186" s="151"/>
      <c r="B186" s="151"/>
      <c r="C186" s="151" t="s">
        <v>96</v>
      </c>
      <c r="D186" s="152" t="s">
        <v>106</v>
      </c>
      <c r="E186" s="150">
        <f t="shared" si="39"/>
        <v>0</v>
      </c>
      <c r="F186" s="150"/>
      <c r="G186" s="145"/>
      <c r="H186" s="145"/>
      <c r="I186" s="145"/>
      <c r="J186" s="145"/>
      <c r="K186" s="145"/>
      <c r="L186" s="153"/>
      <c r="M186" s="145"/>
      <c r="N186" s="145"/>
      <c r="O186" s="145"/>
      <c r="P186" s="154"/>
    </row>
    <row r="187" spans="1:16" s="144" customFormat="1" ht="38.25" hidden="1">
      <c r="A187" s="151"/>
      <c r="B187" s="151"/>
      <c r="C187" s="151" t="s">
        <v>97</v>
      </c>
      <c r="D187" s="152" t="s">
        <v>107</v>
      </c>
      <c r="E187" s="150">
        <f t="shared" si="39"/>
        <v>0</v>
      </c>
      <c r="F187" s="150"/>
      <c r="G187" s="145"/>
      <c r="H187" s="145"/>
      <c r="I187" s="145"/>
      <c r="J187" s="145"/>
      <c r="K187" s="145"/>
      <c r="L187" s="153"/>
      <c r="M187" s="145"/>
      <c r="N187" s="145"/>
      <c r="O187" s="145"/>
      <c r="P187" s="154"/>
    </row>
    <row r="188" spans="1:16" s="144" customFormat="1" ht="38.25">
      <c r="A188" s="151"/>
      <c r="B188" s="151"/>
      <c r="C188" s="151"/>
      <c r="D188" s="152" t="s">
        <v>347</v>
      </c>
      <c r="E188" s="150">
        <f t="shared" si="39"/>
        <v>917695</v>
      </c>
      <c r="F188" s="150"/>
      <c r="G188" s="145">
        <f>H188</f>
        <v>917695</v>
      </c>
      <c r="H188" s="145">
        <v>917695</v>
      </c>
      <c r="I188" s="145"/>
      <c r="J188" s="145"/>
      <c r="K188" s="145"/>
      <c r="L188" s="153"/>
      <c r="M188" s="145"/>
      <c r="N188" s="145"/>
      <c r="O188" s="145"/>
      <c r="P188" s="154"/>
    </row>
    <row r="189" spans="1:16" ht="25.5">
      <c r="A189" s="29"/>
      <c r="B189" s="29" t="s">
        <v>142</v>
      </c>
      <c r="C189" s="29"/>
      <c r="D189" s="50" t="s">
        <v>143</v>
      </c>
      <c r="E189" s="34">
        <f t="shared" si="39"/>
        <v>604135</v>
      </c>
      <c r="F189" s="34"/>
      <c r="G189" s="31">
        <f aca="true" t="shared" si="40" ref="G189:O189">SUM(G190:G199)</f>
        <v>604135</v>
      </c>
      <c r="H189" s="34">
        <f t="shared" si="40"/>
        <v>602491</v>
      </c>
      <c r="I189" s="34">
        <f t="shared" si="40"/>
        <v>431167</v>
      </c>
      <c r="J189" s="34">
        <f t="shared" si="40"/>
        <v>75548</v>
      </c>
      <c r="K189" s="31">
        <f t="shared" si="40"/>
        <v>0</v>
      </c>
      <c r="L189" s="31">
        <f>L191</f>
        <v>1644</v>
      </c>
      <c r="M189" s="31">
        <f t="shared" si="40"/>
        <v>0</v>
      </c>
      <c r="N189" s="31">
        <f t="shared" si="40"/>
        <v>0</v>
      </c>
      <c r="O189" s="31">
        <f t="shared" si="40"/>
        <v>0</v>
      </c>
      <c r="P189" s="17"/>
    </row>
    <row r="190" spans="1:16" ht="36" hidden="1">
      <c r="A190" s="7"/>
      <c r="B190" s="7"/>
      <c r="C190" s="7" t="s">
        <v>126</v>
      </c>
      <c r="D190" s="25" t="s">
        <v>125</v>
      </c>
      <c r="E190" s="34">
        <f t="shared" si="39"/>
        <v>0</v>
      </c>
      <c r="F190" s="34"/>
      <c r="G190" s="9"/>
      <c r="H190" s="162"/>
      <c r="I190" s="162"/>
      <c r="J190" s="162"/>
      <c r="K190" s="9"/>
      <c r="L190" s="39"/>
      <c r="M190" s="9"/>
      <c r="N190" s="9"/>
      <c r="O190" s="9"/>
      <c r="P190" s="17"/>
    </row>
    <row r="191" spans="1:16" s="144" customFormat="1" ht="36">
      <c r="A191" s="151"/>
      <c r="B191" s="151"/>
      <c r="C191" s="151" t="s">
        <v>320</v>
      </c>
      <c r="D191" s="221" t="s">
        <v>323</v>
      </c>
      <c r="E191" s="150">
        <f t="shared" si="39"/>
        <v>1644</v>
      </c>
      <c r="F191" s="150"/>
      <c r="G191" s="145">
        <f>L191</f>
        <v>1644</v>
      </c>
      <c r="H191" s="145"/>
      <c r="I191" s="145"/>
      <c r="J191" s="145"/>
      <c r="K191" s="145"/>
      <c r="L191" s="153">
        <v>1644</v>
      </c>
      <c r="M191" s="145"/>
      <c r="N191" s="145"/>
      <c r="O191" s="145"/>
      <c r="P191" s="154"/>
    </row>
    <row r="192" spans="1:16" s="144" customFormat="1" ht="25.5">
      <c r="A192" s="151"/>
      <c r="B192" s="151"/>
      <c r="C192" s="151" t="s">
        <v>91</v>
      </c>
      <c r="D192" s="152" t="s">
        <v>101</v>
      </c>
      <c r="E192" s="150">
        <f t="shared" si="39"/>
        <v>401105</v>
      </c>
      <c r="F192" s="150"/>
      <c r="G192" s="145">
        <f>I192</f>
        <v>401105</v>
      </c>
      <c r="H192" s="145">
        <f>I192</f>
        <v>401105</v>
      </c>
      <c r="I192" s="145">
        <v>401105</v>
      </c>
      <c r="J192" s="145"/>
      <c r="K192" s="145"/>
      <c r="L192" s="153"/>
      <c r="M192" s="145"/>
      <c r="N192" s="145"/>
      <c r="O192" s="145"/>
      <c r="P192" s="154"/>
    </row>
    <row r="193" spans="1:16" s="144" customFormat="1" ht="25.5">
      <c r="A193" s="151"/>
      <c r="B193" s="151"/>
      <c r="C193" s="151" t="s">
        <v>92</v>
      </c>
      <c r="D193" s="152" t="s">
        <v>102</v>
      </c>
      <c r="E193" s="150">
        <f t="shared" si="39"/>
        <v>29490</v>
      </c>
      <c r="F193" s="150"/>
      <c r="G193" s="145">
        <f>I193</f>
        <v>29490</v>
      </c>
      <c r="H193" s="145">
        <f>I193</f>
        <v>29490</v>
      </c>
      <c r="I193" s="145">
        <v>29490</v>
      </c>
      <c r="J193" s="145"/>
      <c r="K193" s="145"/>
      <c r="L193" s="153"/>
      <c r="M193" s="145"/>
      <c r="N193" s="145"/>
      <c r="O193" s="145"/>
      <c r="P193" s="154"/>
    </row>
    <row r="194" spans="1:16" s="144" customFormat="1" ht="25.5">
      <c r="A194" s="151"/>
      <c r="B194" s="151"/>
      <c r="C194" s="151" t="s">
        <v>93</v>
      </c>
      <c r="D194" s="152" t="s">
        <v>103</v>
      </c>
      <c r="E194" s="150">
        <f t="shared" si="39"/>
        <v>65449</v>
      </c>
      <c r="F194" s="150"/>
      <c r="G194" s="145">
        <f>J194</f>
        <v>65449</v>
      </c>
      <c r="H194" s="145">
        <f>J194</f>
        <v>65449</v>
      </c>
      <c r="I194" s="145"/>
      <c r="J194" s="145">
        <v>65449</v>
      </c>
      <c r="K194" s="145"/>
      <c r="L194" s="153"/>
      <c r="M194" s="145"/>
      <c r="N194" s="145"/>
      <c r="O194" s="145"/>
      <c r="P194" s="154"/>
    </row>
    <row r="195" spans="1:16" s="144" customFormat="1" ht="15.75">
      <c r="A195" s="151"/>
      <c r="B195" s="151"/>
      <c r="C195" s="151" t="s">
        <v>94</v>
      </c>
      <c r="D195" s="152" t="s">
        <v>104</v>
      </c>
      <c r="E195" s="150">
        <f t="shared" si="39"/>
        <v>10099</v>
      </c>
      <c r="F195" s="150"/>
      <c r="G195" s="145">
        <f>J195</f>
        <v>10099</v>
      </c>
      <c r="H195" s="145">
        <f>J195</f>
        <v>10099</v>
      </c>
      <c r="I195" s="145"/>
      <c r="J195" s="145">
        <v>10099</v>
      </c>
      <c r="K195" s="145"/>
      <c r="L195" s="153"/>
      <c r="M195" s="145"/>
      <c r="N195" s="145"/>
      <c r="O195" s="145"/>
      <c r="P195" s="154"/>
    </row>
    <row r="196" spans="1:16" s="144" customFormat="1" ht="25.5" customHeight="1">
      <c r="A196" s="151"/>
      <c r="B196" s="151"/>
      <c r="C196" s="151" t="s">
        <v>95</v>
      </c>
      <c r="D196" s="152" t="s">
        <v>105</v>
      </c>
      <c r="E196" s="150">
        <f t="shared" si="39"/>
        <v>572</v>
      </c>
      <c r="F196" s="150"/>
      <c r="G196" s="145">
        <f>I196</f>
        <v>572</v>
      </c>
      <c r="H196" s="145">
        <f>I196</f>
        <v>572</v>
      </c>
      <c r="I196" s="145">
        <v>572</v>
      </c>
      <c r="J196" s="145"/>
      <c r="K196" s="145"/>
      <c r="L196" s="153"/>
      <c r="M196" s="145"/>
      <c r="N196" s="145"/>
      <c r="O196" s="145"/>
      <c r="P196" s="154"/>
    </row>
    <row r="197" spans="1:16" s="144" customFormat="1" ht="28.5" customHeight="1" hidden="1">
      <c r="A197" s="151"/>
      <c r="B197" s="151"/>
      <c r="C197" s="151" t="s">
        <v>96</v>
      </c>
      <c r="D197" s="152" t="s">
        <v>106</v>
      </c>
      <c r="E197" s="150">
        <f t="shared" si="39"/>
        <v>0</v>
      </c>
      <c r="F197" s="150"/>
      <c r="G197" s="145"/>
      <c r="H197" s="145"/>
      <c r="I197" s="145"/>
      <c r="J197" s="145"/>
      <c r="K197" s="145"/>
      <c r="L197" s="153"/>
      <c r="M197" s="145"/>
      <c r="N197" s="145"/>
      <c r="O197" s="145"/>
      <c r="P197" s="154"/>
    </row>
    <row r="198" spans="1:16" s="144" customFormat="1" ht="38.25" hidden="1">
      <c r="A198" s="151"/>
      <c r="B198" s="151"/>
      <c r="C198" s="151" t="s">
        <v>97</v>
      </c>
      <c r="D198" s="152" t="s">
        <v>107</v>
      </c>
      <c r="E198" s="150">
        <f t="shared" si="39"/>
        <v>0</v>
      </c>
      <c r="F198" s="150"/>
      <c r="G198" s="145"/>
      <c r="H198" s="145"/>
      <c r="I198" s="145"/>
      <c r="J198" s="145"/>
      <c r="K198" s="145"/>
      <c r="L198" s="153"/>
      <c r="M198" s="145"/>
      <c r="N198" s="145"/>
      <c r="O198" s="145"/>
      <c r="P198" s="154"/>
    </row>
    <row r="199" spans="1:16" s="144" customFormat="1" ht="41.25" customHeight="1">
      <c r="A199" s="151"/>
      <c r="B199" s="151"/>
      <c r="C199" s="151"/>
      <c r="D199" s="152" t="s">
        <v>347</v>
      </c>
      <c r="E199" s="150">
        <f t="shared" si="39"/>
        <v>95776</v>
      </c>
      <c r="F199" s="150"/>
      <c r="G199" s="145">
        <v>95776</v>
      </c>
      <c r="H199" s="145">
        <v>95776</v>
      </c>
      <c r="I199" s="145"/>
      <c r="J199" s="145"/>
      <c r="K199" s="145"/>
      <c r="L199" s="153"/>
      <c r="M199" s="145"/>
      <c r="N199" s="145"/>
      <c r="O199" s="145"/>
      <c r="P199" s="154"/>
    </row>
    <row r="200" spans="1:16" ht="42" customHeight="1">
      <c r="A200" s="29"/>
      <c r="B200" s="29" t="s">
        <v>145</v>
      </c>
      <c r="C200" s="29"/>
      <c r="D200" s="50" t="s">
        <v>146</v>
      </c>
      <c r="E200" s="31">
        <f t="shared" si="39"/>
        <v>33770</v>
      </c>
      <c r="F200" s="31"/>
      <c r="G200" s="31">
        <f aca="true" t="shared" si="41" ref="G200:O200">G201</f>
        <v>33770</v>
      </c>
      <c r="H200" s="34">
        <f t="shared" si="41"/>
        <v>33770</v>
      </c>
      <c r="I200" s="34">
        <f t="shared" si="41"/>
        <v>0</v>
      </c>
      <c r="J200" s="34">
        <f t="shared" si="41"/>
        <v>0</v>
      </c>
      <c r="K200" s="31">
        <f t="shared" si="41"/>
        <v>0</v>
      </c>
      <c r="L200" s="31"/>
      <c r="M200" s="31">
        <f t="shared" si="41"/>
        <v>0</v>
      </c>
      <c r="N200" s="31">
        <f t="shared" si="41"/>
        <v>0</v>
      </c>
      <c r="O200" s="31">
        <f t="shared" si="41"/>
        <v>0</v>
      </c>
      <c r="P200" s="17"/>
    </row>
    <row r="201" spans="1:16" s="144" customFormat="1" ht="38.25">
      <c r="A201" s="151"/>
      <c r="B201" s="151"/>
      <c r="C201" s="151"/>
      <c r="D201" s="152" t="s">
        <v>347</v>
      </c>
      <c r="E201" s="150">
        <f t="shared" si="39"/>
        <v>33770</v>
      </c>
      <c r="F201" s="145"/>
      <c r="G201" s="145">
        <v>33770</v>
      </c>
      <c r="H201" s="145">
        <v>33770</v>
      </c>
      <c r="I201" s="145"/>
      <c r="J201" s="145"/>
      <c r="K201" s="145"/>
      <c r="L201" s="153"/>
      <c r="M201" s="145"/>
      <c r="N201" s="145"/>
      <c r="O201" s="145"/>
      <c r="P201" s="154"/>
    </row>
    <row r="202" spans="1:16" ht="15.75">
      <c r="A202" s="29"/>
      <c r="B202" s="29" t="s">
        <v>144</v>
      </c>
      <c r="C202" s="29"/>
      <c r="D202" s="50" t="s">
        <v>114</v>
      </c>
      <c r="E202" s="31">
        <f t="shared" si="39"/>
        <v>170000</v>
      </c>
      <c r="F202" s="31"/>
      <c r="G202" s="31">
        <f>G203+G204+G205+G206+G207+G208</f>
        <v>170000</v>
      </c>
      <c r="H202" s="34">
        <f>H203+H204+H205+H206+H207+H208</f>
        <v>170000</v>
      </c>
      <c r="I202" s="34">
        <f aca="true" t="shared" si="42" ref="I202:N202">I203+I204+I205+I206+I207+I208</f>
        <v>0</v>
      </c>
      <c r="J202" s="34">
        <f t="shared" si="42"/>
        <v>0</v>
      </c>
      <c r="K202" s="31">
        <f t="shared" si="42"/>
        <v>0</v>
      </c>
      <c r="L202" s="31">
        <f t="shared" si="42"/>
        <v>0</v>
      </c>
      <c r="M202" s="31">
        <f t="shared" si="42"/>
        <v>0</v>
      </c>
      <c r="N202" s="31">
        <f t="shared" si="42"/>
        <v>0</v>
      </c>
      <c r="O202" s="31">
        <f>O208</f>
        <v>0</v>
      </c>
      <c r="P202" s="17"/>
    </row>
    <row r="203" spans="1:16" ht="30" hidden="1">
      <c r="A203" s="29"/>
      <c r="B203" s="29"/>
      <c r="C203" s="149" t="s">
        <v>332</v>
      </c>
      <c r="D203" s="137" t="s">
        <v>101</v>
      </c>
      <c r="E203" s="31">
        <f t="shared" si="39"/>
        <v>0</v>
      </c>
      <c r="F203" s="31"/>
      <c r="G203" s="39">
        <f>I203</f>
        <v>0</v>
      </c>
      <c r="H203" s="35">
        <f>I203</f>
        <v>0</v>
      </c>
      <c r="I203" s="35"/>
      <c r="J203" s="34"/>
      <c r="K203" s="31"/>
      <c r="L203" s="31"/>
      <c r="M203" s="31"/>
      <c r="N203" s="31"/>
      <c r="O203" s="31"/>
      <c r="P203" s="17"/>
    </row>
    <row r="204" spans="1:16" ht="30" hidden="1">
      <c r="A204" s="29"/>
      <c r="B204" s="29"/>
      <c r="C204" s="149" t="s">
        <v>333</v>
      </c>
      <c r="D204" s="137" t="s">
        <v>103</v>
      </c>
      <c r="E204" s="31">
        <f t="shared" si="39"/>
        <v>0</v>
      </c>
      <c r="F204" s="31"/>
      <c r="G204" s="39">
        <f>J204</f>
        <v>0</v>
      </c>
      <c r="H204" s="35">
        <f>J204</f>
        <v>0</v>
      </c>
      <c r="I204" s="35"/>
      <c r="J204" s="35"/>
      <c r="K204" s="31"/>
      <c r="L204" s="31"/>
      <c r="M204" s="31"/>
      <c r="N204" s="31"/>
      <c r="O204" s="31"/>
      <c r="P204" s="17"/>
    </row>
    <row r="205" spans="1:16" ht="30" hidden="1">
      <c r="A205" s="29"/>
      <c r="B205" s="29"/>
      <c r="C205" s="149" t="s">
        <v>334</v>
      </c>
      <c r="D205" s="137" t="s">
        <v>104</v>
      </c>
      <c r="E205" s="31">
        <f t="shared" si="39"/>
        <v>0</v>
      </c>
      <c r="F205" s="31"/>
      <c r="G205" s="39">
        <f>J205</f>
        <v>0</v>
      </c>
      <c r="H205" s="35">
        <f>J205</f>
        <v>0</v>
      </c>
      <c r="I205" s="34"/>
      <c r="J205" s="35"/>
      <c r="K205" s="31"/>
      <c r="L205" s="31"/>
      <c r="M205" s="31"/>
      <c r="N205" s="31"/>
      <c r="O205" s="31"/>
      <c r="P205" s="17"/>
    </row>
    <row r="206" spans="1:16" ht="30" hidden="1">
      <c r="A206" s="29"/>
      <c r="B206" s="29"/>
      <c r="C206" s="149" t="s">
        <v>335</v>
      </c>
      <c r="D206" s="137" t="s">
        <v>105</v>
      </c>
      <c r="E206" s="31">
        <f t="shared" si="39"/>
        <v>0</v>
      </c>
      <c r="F206" s="31"/>
      <c r="G206" s="39">
        <f>I206</f>
        <v>0</v>
      </c>
      <c r="H206" s="35">
        <f>I206</f>
        <v>0</v>
      </c>
      <c r="I206" s="35"/>
      <c r="J206" s="34"/>
      <c r="K206" s="31"/>
      <c r="L206" s="31"/>
      <c r="M206" s="31"/>
      <c r="N206" s="31"/>
      <c r="O206" s="31"/>
      <c r="P206" s="17"/>
    </row>
    <row r="207" spans="1:16" ht="63.75" hidden="1">
      <c r="A207" s="29"/>
      <c r="B207" s="29"/>
      <c r="C207" s="29"/>
      <c r="D207" s="137" t="s">
        <v>336</v>
      </c>
      <c r="E207" s="31">
        <f t="shared" si="39"/>
        <v>0</v>
      </c>
      <c r="F207" s="31"/>
      <c r="G207" s="39"/>
      <c r="H207" s="35"/>
      <c r="I207" s="34"/>
      <c r="J207" s="34"/>
      <c r="K207" s="31"/>
      <c r="L207" s="31"/>
      <c r="M207" s="31"/>
      <c r="N207" s="31"/>
      <c r="O207" s="31"/>
      <c r="P207" s="17"/>
    </row>
    <row r="208" spans="1:16" s="144" customFormat="1" ht="38.25">
      <c r="A208" s="151"/>
      <c r="B208" s="151"/>
      <c r="C208" s="151"/>
      <c r="D208" s="152" t="s">
        <v>347</v>
      </c>
      <c r="E208" s="150">
        <f aca="true" t="shared" si="43" ref="E208:E245">G208+O208</f>
        <v>170000</v>
      </c>
      <c r="F208" s="145"/>
      <c r="G208" s="145">
        <v>170000</v>
      </c>
      <c r="H208" s="145">
        <v>170000</v>
      </c>
      <c r="I208" s="145"/>
      <c r="J208" s="145"/>
      <c r="K208" s="145"/>
      <c r="L208" s="153"/>
      <c r="M208" s="145"/>
      <c r="N208" s="145"/>
      <c r="O208" s="145"/>
      <c r="P208" s="154"/>
    </row>
    <row r="209" spans="1:16" s="146" customFormat="1" ht="15.75">
      <c r="A209" s="11" t="s">
        <v>61</v>
      </c>
      <c r="B209" s="11"/>
      <c r="C209" s="11"/>
      <c r="D209" s="16" t="s">
        <v>62</v>
      </c>
      <c r="E209" s="13">
        <f t="shared" si="43"/>
        <v>10392083</v>
      </c>
      <c r="F209" s="13"/>
      <c r="G209" s="13">
        <f>G210</f>
        <v>10392083</v>
      </c>
      <c r="H209" s="13">
        <f>H210</f>
        <v>68083</v>
      </c>
      <c r="I209" s="13">
        <f aca="true" t="shared" si="44" ref="I209:O209">I210</f>
        <v>0</v>
      </c>
      <c r="J209" s="13">
        <f t="shared" si="44"/>
        <v>0</v>
      </c>
      <c r="K209" s="13">
        <f t="shared" si="44"/>
        <v>10324000</v>
      </c>
      <c r="L209" s="13"/>
      <c r="M209" s="13">
        <f t="shared" si="44"/>
        <v>0</v>
      </c>
      <c r="N209" s="13">
        <f t="shared" si="44"/>
        <v>0</v>
      </c>
      <c r="O209" s="13">
        <f t="shared" si="44"/>
        <v>0</v>
      </c>
      <c r="P209" s="147"/>
    </row>
    <row r="210" spans="1:16" ht="89.25">
      <c r="A210" s="33"/>
      <c r="B210" s="33" t="s">
        <v>63</v>
      </c>
      <c r="C210" s="33"/>
      <c r="D210" s="93" t="s">
        <v>147</v>
      </c>
      <c r="E210" s="34">
        <f t="shared" si="43"/>
        <v>10392083</v>
      </c>
      <c r="F210" s="34"/>
      <c r="G210" s="34">
        <f>G211+G212</f>
        <v>10392083</v>
      </c>
      <c r="H210" s="34">
        <f>H211+H212</f>
        <v>68083</v>
      </c>
      <c r="I210" s="34">
        <f>I211+I212</f>
        <v>0</v>
      </c>
      <c r="J210" s="34">
        <f>J211+J212</f>
        <v>0</v>
      </c>
      <c r="K210" s="34">
        <f>K211+K212</f>
        <v>10324000</v>
      </c>
      <c r="L210" s="34"/>
      <c r="M210" s="34">
        <f>M211+M212</f>
        <v>0</v>
      </c>
      <c r="N210" s="34">
        <f>N211+N212</f>
        <v>0</v>
      </c>
      <c r="O210" s="34">
        <f>O211+O212</f>
        <v>0</v>
      </c>
      <c r="P210" s="17"/>
    </row>
    <row r="211" spans="1:16" s="144" customFormat="1" ht="96.75" customHeight="1">
      <c r="A211" s="155"/>
      <c r="B211" s="155"/>
      <c r="C211" s="151" t="s">
        <v>69</v>
      </c>
      <c r="D211" s="152" t="s">
        <v>151</v>
      </c>
      <c r="E211" s="150">
        <f t="shared" si="43"/>
        <v>10324000</v>
      </c>
      <c r="F211" s="153"/>
      <c r="G211" s="153">
        <v>10324000</v>
      </c>
      <c r="H211" s="153"/>
      <c r="I211" s="153"/>
      <c r="J211" s="153"/>
      <c r="K211" s="153">
        <v>10324000</v>
      </c>
      <c r="L211" s="153"/>
      <c r="M211" s="153"/>
      <c r="N211" s="153"/>
      <c r="O211" s="153"/>
      <c r="P211" s="154"/>
    </row>
    <row r="212" spans="1:16" s="144" customFormat="1" ht="38.25">
      <c r="A212" s="155"/>
      <c r="B212" s="155"/>
      <c r="C212" s="151"/>
      <c r="D212" s="152" t="s">
        <v>347</v>
      </c>
      <c r="E212" s="150">
        <f t="shared" si="43"/>
        <v>68083</v>
      </c>
      <c r="F212" s="153"/>
      <c r="G212" s="153">
        <v>68083</v>
      </c>
      <c r="H212" s="153">
        <v>68083</v>
      </c>
      <c r="I212" s="153"/>
      <c r="J212" s="153"/>
      <c r="K212" s="153"/>
      <c r="L212" s="153"/>
      <c r="M212" s="153"/>
      <c r="N212" s="153"/>
      <c r="O212" s="153"/>
      <c r="P212" s="154"/>
    </row>
    <row r="213" spans="1:16" ht="15.75">
      <c r="A213" s="14">
        <v>852</v>
      </c>
      <c r="B213" s="14"/>
      <c r="C213" s="14"/>
      <c r="D213" s="37" t="s">
        <v>66</v>
      </c>
      <c r="E213" s="41">
        <f t="shared" si="43"/>
        <v>6537918</v>
      </c>
      <c r="F213" s="14"/>
      <c r="G213" s="41">
        <f>G214+G227+G229+G236+G246</f>
        <v>6537918</v>
      </c>
      <c r="H213" s="41">
        <f>H214+H227+H229+H236+H246</f>
        <v>1188965</v>
      </c>
      <c r="I213" s="41">
        <f aca="true" t="shared" si="45" ref="I213:O213">I214+I227+I229+I236+I245+I247</f>
        <v>845487</v>
      </c>
      <c r="J213" s="41">
        <f t="shared" si="45"/>
        <v>151528</v>
      </c>
      <c r="K213" s="41">
        <f t="shared" si="45"/>
        <v>3259522</v>
      </c>
      <c r="L213" s="41">
        <f t="shared" si="45"/>
        <v>2089431</v>
      </c>
      <c r="M213" s="41">
        <f t="shared" si="45"/>
        <v>0</v>
      </c>
      <c r="N213" s="41">
        <f t="shared" si="45"/>
        <v>0</v>
      </c>
      <c r="O213" s="41">
        <f t="shared" si="45"/>
        <v>0</v>
      </c>
      <c r="P213" s="130"/>
    </row>
    <row r="214" spans="1:16" ht="25.5">
      <c r="A214" s="29"/>
      <c r="B214" s="29" t="s">
        <v>67</v>
      </c>
      <c r="C214" s="29"/>
      <c r="D214" s="50" t="s">
        <v>148</v>
      </c>
      <c r="E214" s="34">
        <f t="shared" si="43"/>
        <v>3488100</v>
      </c>
      <c r="F214" s="34"/>
      <c r="G214" s="31">
        <f>SUM(G215:G226)</f>
        <v>3488100</v>
      </c>
      <c r="H214" s="34">
        <f>SUM(H215:H226)</f>
        <v>156300</v>
      </c>
      <c r="I214" s="34">
        <f aca="true" t="shared" si="46" ref="I214:O214">SUM(I215:I226)</f>
        <v>82100</v>
      </c>
      <c r="J214" s="34">
        <f t="shared" si="46"/>
        <v>14700</v>
      </c>
      <c r="K214" s="31">
        <f t="shared" si="46"/>
        <v>3038000</v>
      </c>
      <c r="L214" s="31">
        <f t="shared" si="46"/>
        <v>293800</v>
      </c>
      <c r="M214" s="31">
        <f t="shared" si="46"/>
        <v>0</v>
      </c>
      <c r="N214" s="31">
        <f t="shared" si="46"/>
        <v>0</v>
      </c>
      <c r="O214" s="31">
        <f t="shared" si="46"/>
        <v>0</v>
      </c>
      <c r="P214" s="17"/>
    </row>
    <row r="215" spans="1:16" s="144" customFormat="1" ht="94.5" customHeight="1">
      <c r="A215" s="219"/>
      <c r="B215" s="219"/>
      <c r="C215" s="219" t="s">
        <v>69</v>
      </c>
      <c r="D215" s="152" t="s">
        <v>151</v>
      </c>
      <c r="E215" s="150">
        <f t="shared" si="43"/>
        <v>750000</v>
      </c>
      <c r="F215" s="153"/>
      <c r="G215" s="153">
        <v>750000</v>
      </c>
      <c r="H215" s="153"/>
      <c r="I215" s="153"/>
      <c r="J215" s="153"/>
      <c r="K215" s="153">
        <v>750000</v>
      </c>
      <c r="L215" s="153"/>
      <c r="M215" s="153"/>
      <c r="N215" s="153"/>
      <c r="O215" s="153"/>
      <c r="P215" s="154"/>
    </row>
    <row r="216" spans="1:16" s="144" customFormat="1" ht="63" customHeight="1" hidden="1">
      <c r="A216" s="151"/>
      <c r="B216" s="151"/>
      <c r="C216" s="151" t="s">
        <v>149</v>
      </c>
      <c r="D216" s="221" t="s">
        <v>150</v>
      </c>
      <c r="E216" s="150">
        <f t="shared" si="43"/>
        <v>0</v>
      </c>
      <c r="F216" s="150"/>
      <c r="G216" s="145"/>
      <c r="H216" s="145"/>
      <c r="I216" s="145"/>
      <c r="J216" s="145"/>
      <c r="K216" s="145"/>
      <c r="L216" s="153"/>
      <c r="M216" s="145"/>
      <c r="N216" s="145"/>
      <c r="O216" s="145"/>
      <c r="P216" s="154"/>
    </row>
    <row r="217" spans="1:16" s="144" customFormat="1" ht="87.75" customHeight="1">
      <c r="A217" s="151"/>
      <c r="B217" s="151"/>
      <c r="C217" s="151" t="s">
        <v>291</v>
      </c>
      <c r="D217" s="221" t="s">
        <v>292</v>
      </c>
      <c r="E217" s="150">
        <f t="shared" si="43"/>
        <v>2288000</v>
      </c>
      <c r="F217" s="150"/>
      <c r="G217" s="145">
        <v>2288000</v>
      </c>
      <c r="H217" s="145"/>
      <c r="I217" s="145"/>
      <c r="J217" s="145"/>
      <c r="K217" s="145">
        <v>2288000</v>
      </c>
      <c r="L217" s="153"/>
      <c r="M217" s="145"/>
      <c r="N217" s="145"/>
      <c r="O217" s="145"/>
      <c r="P217" s="154"/>
    </row>
    <row r="218" spans="1:16" s="144" customFormat="1" ht="87.75" customHeight="1">
      <c r="A218" s="151"/>
      <c r="B218" s="151"/>
      <c r="C218" s="151" t="s">
        <v>331</v>
      </c>
      <c r="D218" s="221" t="s">
        <v>204</v>
      </c>
      <c r="E218" s="150">
        <f t="shared" si="43"/>
        <v>293800</v>
      </c>
      <c r="F218" s="150"/>
      <c r="G218" s="145">
        <f>L218</f>
        <v>293800</v>
      </c>
      <c r="H218" s="145"/>
      <c r="I218" s="145"/>
      <c r="J218" s="145"/>
      <c r="K218" s="145"/>
      <c r="L218" s="153">
        <v>293800</v>
      </c>
      <c r="M218" s="145"/>
      <c r="N218" s="145"/>
      <c r="O218" s="145"/>
      <c r="P218" s="154"/>
    </row>
    <row r="219" spans="1:16" s="144" customFormat="1" ht="25.5">
      <c r="A219" s="151"/>
      <c r="B219" s="151"/>
      <c r="C219" s="151" t="s">
        <v>91</v>
      </c>
      <c r="D219" s="152" t="s">
        <v>101</v>
      </c>
      <c r="E219" s="150">
        <f t="shared" si="43"/>
        <v>40200</v>
      </c>
      <c r="F219" s="150"/>
      <c r="G219" s="145">
        <v>40200</v>
      </c>
      <c r="H219" s="145">
        <f>I219</f>
        <v>40200</v>
      </c>
      <c r="I219" s="145">
        <v>40200</v>
      </c>
      <c r="J219" s="145"/>
      <c r="K219" s="145"/>
      <c r="L219" s="153"/>
      <c r="M219" s="145"/>
      <c r="N219" s="145"/>
      <c r="O219" s="145"/>
      <c r="P219" s="154"/>
    </row>
    <row r="220" spans="1:16" s="144" customFormat="1" ht="30.75" customHeight="1">
      <c r="A220" s="151"/>
      <c r="B220" s="151"/>
      <c r="C220" s="151" t="s">
        <v>92</v>
      </c>
      <c r="D220" s="152" t="s">
        <v>102</v>
      </c>
      <c r="E220" s="150">
        <f t="shared" si="43"/>
        <v>1600</v>
      </c>
      <c r="F220" s="150"/>
      <c r="G220" s="145">
        <v>1600</v>
      </c>
      <c r="H220" s="145">
        <f>I220</f>
        <v>1600</v>
      </c>
      <c r="I220" s="145">
        <v>1600</v>
      </c>
      <c r="J220" s="145"/>
      <c r="K220" s="145"/>
      <c r="L220" s="153"/>
      <c r="M220" s="145"/>
      <c r="N220" s="145"/>
      <c r="O220" s="145"/>
      <c r="P220" s="154"/>
    </row>
    <row r="221" spans="1:16" s="144" customFormat="1" ht="28.5" customHeight="1">
      <c r="A221" s="151"/>
      <c r="B221" s="151"/>
      <c r="C221" s="151" t="s">
        <v>93</v>
      </c>
      <c r="D221" s="152" t="s">
        <v>103</v>
      </c>
      <c r="E221" s="150">
        <f t="shared" si="43"/>
        <v>12500</v>
      </c>
      <c r="F221" s="150"/>
      <c r="G221" s="145">
        <v>12500</v>
      </c>
      <c r="H221" s="145">
        <f>J221</f>
        <v>12500</v>
      </c>
      <c r="I221" s="145"/>
      <c r="J221" s="145">
        <v>12500</v>
      </c>
      <c r="K221" s="145"/>
      <c r="L221" s="153"/>
      <c r="M221" s="145"/>
      <c r="N221" s="145"/>
      <c r="O221" s="145"/>
      <c r="P221" s="154"/>
    </row>
    <row r="222" spans="1:16" s="144" customFormat="1" ht="43.5" customHeight="1">
      <c r="A222" s="151"/>
      <c r="B222" s="151"/>
      <c r="C222" s="151" t="s">
        <v>94</v>
      </c>
      <c r="D222" s="152" t="s">
        <v>104</v>
      </c>
      <c r="E222" s="150">
        <f t="shared" si="43"/>
        <v>2200</v>
      </c>
      <c r="F222" s="150"/>
      <c r="G222" s="145">
        <v>2200</v>
      </c>
      <c r="H222" s="145">
        <f>J222</f>
        <v>2200</v>
      </c>
      <c r="I222" s="145"/>
      <c r="J222" s="145">
        <v>2200</v>
      </c>
      <c r="K222" s="145"/>
      <c r="L222" s="153"/>
      <c r="M222" s="145"/>
      <c r="N222" s="145"/>
      <c r="O222" s="145"/>
      <c r="P222" s="154"/>
    </row>
    <row r="223" spans="1:16" s="144" customFormat="1" ht="25.5">
      <c r="A223" s="151"/>
      <c r="B223" s="151"/>
      <c r="C223" s="151" t="s">
        <v>95</v>
      </c>
      <c r="D223" s="152" t="s">
        <v>105</v>
      </c>
      <c r="E223" s="150">
        <f t="shared" si="43"/>
        <v>40300</v>
      </c>
      <c r="F223" s="150"/>
      <c r="G223" s="145">
        <v>40300</v>
      </c>
      <c r="H223" s="145">
        <f>I223</f>
        <v>40300</v>
      </c>
      <c r="I223" s="145">
        <v>40300</v>
      </c>
      <c r="J223" s="145"/>
      <c r="K223" s="145"/>
      <c r="L223" s="153"/>
      <c r="M223" s="145"/>
      <c r="N223" s="145"/>
      <c r="O223" s="145"/>
      <c r="P223" s="154"/>
    </row>
    <row r="224" spans="1:16" s="144" customFormat="1" ht="24" customHeight="1" hidden="1">
      <c r="A224" s="151"/>
      <c r="B224" s="151"/>
      <c r="C224" s="151" t="s">
        <v>96</v>
      </c>
      <c r="D224" s="152" t="s">
        <v>106</v>
      </c>
      <c r="E224" s="150">
        <f t="shared" si="43"/>
        <v>0</v>
      </c>
      <c r="F224" s="150"/>
      <c r="G224" s="145"/>
      <c r="H224" s="145"/>
      <c r="I224" s="145"/>
      <c r="J224" s="145"/>
      <c r="K224" s="145"/>
      <c r="L224" s="153"/>
      <c r="M224" s="145"/>
      <c r="N224" s="145"/>
      <c r="O224" s="145"/>
      <c r="P224" s="154"/>
    </row>
    <row r="225" spans="1:16" s="144" customFormat="1" ht="38.25" hidden="1">
      <c r="A225" s="151"/>
      <c r="B225" s="151"/>
      <c r="C225" s="151" t="s">
        <v>97</v>
      </c>
      <c r="D225" s="152" t="s">
        <v>107</v>
      </c>
      <c r="E225" s="150">
        <f t="shared" si="43"/>
        <v>0</v>
      </c>
      <c r="F225" s="150"/>
      <c r="G225" s="145"/>
      <c r="H225" s="145"/>
      <c r="I225" s="145"/>
      <c r="J225" s="145"/>
      <c r="K225" s="145"/>
      <c r="L225" s="153"/>
      <c r="M225" s="145"/>
      <c r="N225" s="145"/>
      <c r="O225" s="145"/>
      <c r="P225" s="154"/>
    </row>
    <row r="226" spans="1:16" s="144" customFormat="1" ht="38.25">
      <c r="A226" s="151"/>
      <c r="B226" s="151"/>
      <c r="C226" s="151"/>
      <c r="D226" s="152" t="s">
        <v>347</v>
      </c>
      <c r="E226" s="150">
        <f t="shared" si="43"/>
        <v>59500</v>
      </c>
      <c r="F226" s="150"/>
      <c r="G226" s="145">
        <v>59500</v>
      </c>
      <c r="H226" s="145">
        <v>59500</v>
      </c>
      <c r="I226" s="145"/>
      <c r="J226" s="145"/>
      <c r="K226" s="145"/>
      <c r="L226" s="153"/>
      <c r="M226" s="145"/>
      <c r="N226" s="145"/>
      <c r="O226" s="145"/>
      <c r="P226" s="154"/>
    </row>
    <row r="227" spans="1:16" ht="25.5" hidden="1">
      <c r="A227" s="29"/>
      <c r="B227" s="29" t="s">
        <v>70</v>
      </c>
      <c r="C227" s="29"/>
      <c r="D227" s="50" t="s">
        <v>71</v>
      </c>
      <c r="E227" s="34">
        <f t="shared" si="43"/>
        <v>0</v>
      </c>
      <c r="F227" s="34"/>
      <c r="G227" s="31">
        <f>G228</f>
        <v>0</v>
      </c>
      <c r="H227" s="34"/>
      <c r="I227" s="34">
        <f aca="true" t="shared" si="47" ref="I227:O227">I228</f>
        <v>0</v>
      </c>
      <c r="J227" s="34">
        <f t="shared" si="47"/>
        <v>0</v>
      </c>
      <c r="K227" s="31">
        <f t="shared" si="47"/>
        <v>0</v>
      </c>
      <c r="L227" s="31"/>
      <c r="M227" s="31">
        <f t="shared" si="47"/>
        <v>0</v>
      </c>
      <c r="N227" s="31">
        <f t="shared" si="47"/>
        <v>0</v>
      </c>
      <c r="O227" s="31">
        <f t="shared" si="47"/>
        <v>0</v>
      </c>
      <c r="P227" s="17"/>
    </row>
    <row r="228" spans="1:16" ht="89.25" hidden="1">
      <c r="A228" s="51"/>
      <c r="B228" s="51"/>
      <c r="C228" s="51" t="s">
        <v>291</v>
      </c>
      <c r="D228" s="26" t="s">
        <v>292</v>
      </c>
      <c r="E228" s="34">
        <f t="shared" si="43"/>
        <v>0</v>
      </c>
      <c r="F228" s="35"/>
      <c r="G228" s="39"/>
      <c r="H228" s="35"/>
      <c r="I228" s="35"/>
      <c r="J228" s="35"/>
      <c r="K228" s="39"/>
      <c r="L228" s="39"/>
      <c r="M228" s="39"/>
      <c r="N228" s="39"/>
      <c r="O228" s="39"/>
      <c r="P228" s="17"/>
    </row>
    <row r="229" spans="1:16" ht="15.75">
      <c r="A229" s="38"/>
      <c r="B229" s="36">
        <v>85204</v>
      </c>
      <c r="C229" s="38"/>
      <c r="D229" s="126" t="s">
        <v>75</v>
      </c>
      <c r="E229" s="40">
        <f t="shared" si="43"/>
        <v>2275846</v>
      </c>
      <c r="F229" s="38"/>
      <c r="G229" s="40">
        <f>SUM(G230:G235)</f>
        <v>2275846</v>
      </c>
      <c r="H229" s="167">
        <f>SUM(H230:H235)</f>
        <v>265215</v>
      </c>
      <c r="I229" s="167">
        <f aca="true" t="shared" si="48" ref="I229:O229">SUM(I230:I235)</f>
        <v>225387</v>
      </c>
      <c r="J229" s="167">
        <f t="shared" si="48"/>
        <v>39828</v>
      </c>
      <c r="K229" s="40">
        <f t="shared" si="48"/>
        <v>215000</v>
      </c>
      <c r="L229" s="40">
        <f t="shared" si="48"/>
        <v>1795631</v>
      </c>
      <c r="M229" s="40">
        <f t="shared" si="48"/>
        <v>0</v>
      </c>
      <c r="N229" s="40">
        <f t="shared" si="48"/>
        <v>0</v>
      </c>
      <c r="O229" s="40">
        <f t="shared" si="48"/>
        <v>0</v>
      </c>
      <c r="P229" s="17"/>
    </row>
    <row r="230" spans="1:16" s="234" customFormat="1" ht="89.25">
      <c r="A230" s="230"/>
      <c r="B230" s="231"/>
      <c r="C230" s="232">
        <v>2320</v>
      </c>
      <c r="D230" s="220" t="s">
        <v>151</v>
      </c>
      <c r="E230" s="150">
        <f t="shared" si="43"/>
        <v>215000</v>
      </c>
      <c r="F230" s="153"/>
      <c r="G230" s="153">
        <v>215000</v>
      </c>
      <c r="H230" s="153"/>
      <c r="I230" s="153"/>
      <c r="J230" s="153"/>
      <c r="K230" s="153">
        <v>215000</v>
      </c>
      <c r="L230" s="153"/>
      <c r="M230" s="153"/>
      <c r="N230" s="153"/>
      <c r="O230" s="153"/>
      <c r="P230" s="233"/>
    </row>
    <row r="231" spans="1:16" s="234" customFormat="1" ht="15.75">
      <c r="A231" s="230"/>
      <c r="B231" s="231"/>
      <c r="C231" s="232">
        <v>3110</v>
      </c>
      <c r="D231" s="220" t="s">
        <v>204</v>
      </c>
      <c r="E231" s="150">
        <f t="shared" si="43"/>
        <v>1795631</v>
      </c>
      <c r="F231" s="153"/>
      <c r="G231" s="153">
        <f>L231</f>
        <v>1795631</v>
      </c>
      <c r="H231" s="153"/>
      <c r="I231" s="153"/>
      <c r="J231" s="153"/>
      <c r="K231" s="153"/>
      <c r="L231" s="153">
        <v>1795631</v>
      </c>
      <c r="M231" s="153"/>
      <c r="N231" s="153"/>
      <c r="O231" s="153"/>
      <c r="P231" s="233"/>
    </row>
    <row r="232" spans="1:16" s="234" customFormat="1" ht="25.5">
      <c r="A232" s="233"/>
      <c r="B232" s="233"/>
      <c r="C232" s="219" t="s">
        <v>93</v>
      </c>
      <c r="D232" s="220" t="s">
        <v>103</v>
      </c>
      <c r="E232" s="150">
        <f t="shared" si="43"/>
        <v>34284</v>
      </c>
      <c r="F232" s="153"/>
      <c r="G232" s="153">
        <v>34284</v>
      </c>
      <c r="H232" s="153">
        <f>J232</f>
        <v>34284</v>
      </c>
      <c r="I232" s="153"/>
      <c r="J232" s="153">
        <v>34284</v>
      </c>
      <c r="K232" s="153"/>
      <c r="L232" s="153"/>
      <c r="M232" s="153"/>
      <c r="N232" s="153"/>
      <c r="O232" s="153"/>
      <c r="P232" s="233"/>
    </row>
    <row r="233" spans="1:16" s="234" customFormat="1" ht="15.75">
      <c r="A233" s="233"/>
      <c r="B233" s="233"/>
      <c r="C233" s="219" t="s">
        <v>94</v>
      </c>
      <c r="D233" s="220" t="s">
        <v>104</v>
      </c>
      <c r="E233" s="150">
        <f t="shared" si="43"/>
        <v>5544</v>
      </c>
      <c r="F233" s="153"/>
      <c r="G233" s="153">
        <v>5544</v>
      </c>
      <c r="H233" s="153">
        <f>J233</f>
        <v>5544</v>
      </c>
      <c r="I233" s="153"/>
      <c r="J233" s="153">
        <v>5544</v>
      </c>
      <c r="K233" s="153"/>
      <c r="L233" s="153"/>
      <c r="M233" s="153"/>
      <c r="N233" s="153"/>
      <c r="O233" s="153"/>
      <c r="P233" s="233"/>
    </row>
    <row r="234" spans="1:16" s="234" customFormat="1" ht="25.5">
      <c r="A234" s="233"/>
      <c r="B234" s="233"/>
      <c r="C234" s="219" t="s">
        <v>95</v>
      </c>
      <c r="D234" s="220" t="s">
        <v>105</v>
      </c>
      <c r="E234" s="150">
        <f t="shared" si="43"/>
        <v>225387</v>
      </c>
      <c r="F234" s="153"/>
      <c r="G234" s="153">
        <v>225387</v>
      </c>
      <c r="H234" s="153">
        <f>I234</f>
        <v>225387</v>
      </c>
      <c r="I234" s="153">
        <v>225387</v>
      </c>
      <c r="J234" s="153"/>
      <c r="K234" s="153"/>
      <c r="L234" s="153"/>
      <c r="M234" s="153"/>
      <c r="N234" s="153"/>
      <c r="O234" s="153"/>
      <c r="P234" s="233"/>
    </row>
    <row r="235" spans="1:16" ht="25.5" hidden="1">
      <c r="A235" s="17"/>
      <c r="B235" s="17"/>
      <c r="C235" s="17"/>
      <c r="D235" s="24" t="s">
        <v>98</v>
      </c>
      <c r="E235" s="31">
        <f t="shared" si="43"/>
        <v>0</v>
      </c>
      <c r="F235" s="9"/>
      <c r="G235" s="9"/>
      <c r="H235" s="162"/>
      <c r="I235" s="162"/>
      <c r="J235" s="162"/>
      <c r="K235" s="9"/>
      <c r="L235" s="39"/>
      <c r="M235" s="9"/>
      <c r="N235" s="9"/>
      <c r="O235" s="9"/>
      <c r="P235" s="17"/>
    </row>
    <row r="236" spans="1:16" ht="25.5" customHeight="1">
      <c r="A236" s="29"/>
      <c r="B236" s="29" t="s">
        <v>152</v>
      </c>
      <c r="C236" s="29"/>
      <c r="D236" s="50" t="s">
        <v>153</v>
      </c>
      <c r="E236" s="34">
        <f t="shared" si="43"/>
        <v>767450</v>
      </c>
      <c r="F236" s="34"/>
      <c r="G236" s="31">
        <f aca="true" t="shared" si="49" ref="G236:O236">SUM(G237:G244)</f>
        <v>767450</v>
      </c>
      <c r="H236" s="34">
        <f t="shared" si="49"/>
        <v>767450</v>
      </c>
      <c r="I236" s="34">
        <f t="shared" si="49"/>
        <v>538000</v>
      </c>
      <c r="J236" s="34">
        <f t="shared" si="49"/>
        <v>97000</v>
      </c>
      <c r="K236" s="31">
        <f t="shared" si="49"/>
        <v>0</v>
      </c>
      <c r="L236" s="31"/>
      <c r="M236" s="31">
        <f t="shared" si="49"/>
        <v>0</v>
      </c>
      <c r="N236" s="31">
        <f t="shared" si="49"/>
        <v>0</v>
      </c>
      <c r="O236" s="31">
        <f t="shared" si="49"/>
        <v>0</v>
      </c>
      <c r="P236" s="17"/>
    </row>
    <row r="237" spans="1:16" s="144" customFormat="1" ht="25.5">
      <c r="A237" s="151"/>
      <c r="B237" s="151"/>
      <c r="C237" s="151" t="s">
        <v>91</v>
      </c>
      <c r="D237" s="152" t="s">
        <v>101</v>
      </c>
      <c r="E237" s="150">
        <f t="shared" si="43"/>
        <v>468000</v>
      </c>
      <c r="F237" s="150"/>
      <c r="G237" s="145">
        <f>I237</f>
        <v>468000</v>
      </c>
      <c r="H237" s="145">
        <f>I237</f>
        <v>468000</v>
      </c>
      <c r="I237" s="145">
        <v>468000</v>
      </c>
      <c r="J237" s="145"/>
      <c r="K237" s="145"/>
      <c r="L237" s="153"/>
      <c r="M237" s="145"/>
      <c r="N237" s="145"/>
      <c r="O237" s="145"/>
      <c r="P237" s="154"/>
    </row>
    <row r="238" spans="1:16" s="144" customFormat="1" ht="25.5">
      <c r="A238" s="151"/>
      <c r="B238" s="151"/>
      <c r="C238" s="151" t="s">
        <v>92</v>
      </c>
      <c r="D238" s="152" t="s">
        <v>102</v>
      </c>
      <c r="E238" s="150">
        <f t="shared" si="43"/>
        <v>35000</v>
      </c>
      <c r="F238" s="150"/>
      <c r="G238" s="145">
        <f>I238</f>
        <v>35000</v>
      </c>
      <c r="H238" s="145">
        <f>I238</f>
        <v>35000</v>
      </c>
      <c r="I238" s="145">
        <v>35000</v>
      </c>
      <c r="J238" s="145"/>
      <c r="K238" s="145"/>
      <c r="L238" s="153"/>
      <c r="M238" s="145"/>
      <c r="N238" s="145"/>
      <c r="O238" s="145"/>
      <c r="P238" s="154"/>
    </row>
    <row r="239" spans="1:16" s="144" customFormat="1" ht="25.5">
      <c r="A239" s="151"/>
      <c r="B239" s="151"/>
      <c r="C239" s="151" t="s">
        <v>93</v>
      </c>
      <c r="D239" s="152" t="s">
        <v>103</v>
      </c>
      <c r="E239" s="150">
        <f t="shared" si="43"/>
        <v>83000</v>
      </c>
      <c r="F239" s="150"/>
      <c r="G239" s="145">
        <f>J239</f>
        <v>83000</v>
      </c>
      <c r="H239" s="145">
        <f>J239</f>
        <v>83000</v>
      </c>
      <c r="I239" s="145"/>
      <c r="J239" s="145">
        <v>83000</v>
      </c>
      <c r="K239" s="145"/>
      <c r="L239" s="153"/>
      <c r="M239" s="145"/>
      <c r="N239" s="145"/>
      <c r="O239" s="145"/>
      <c r="P239" s="154"/>
    </row>
    <row r="240" spans="1:16" s="144" customFormat="1" ht="15.75">
      <c r="A240" s="151"/>
      <c r="B240" s="151"/>
      <c r="C240" s="151" t="s">
        <v>94</v>
      </c>
      <c r="D240" s="152" t="s">
        <v>104</v>
      </c>
      <c r="E240" s="150">
        <f t="shared" si="43"/>
        <v>14000</v>
      </c>
      <c r="F240" s="150"/>
      <c r="G240" s="145">
        <f>J240</f>
        <v>14000</v>
      </c>
      <c r="H240" s="145">
        <f>J240</f>
        <v>14000</v>
      </c>
      <c r="I240" s="145"/>
      <c r="J240" s="145">
        <v>14000</v>
      </c>
      <c r="K240" s="145"/>
      <c r="L240" s="153"/>
      <c r="M240" s="145"/>
      <c r="N240" s="145"/>
      <c r="O240" s="145"/>
      <c r="P240" s="154"/>
    </row>
    <row r="241" spans="1:16" s="144" customFormat="1" ht="29.25" customHeight="1">
      <c r="A241" s="151"/>
      <c r="B241" s="151"/>
      <c r="C241" s="151" t="s">
        <v>95</v>
      </c>
      <c r="D241" s="152" t="s">
        <v>105</v>
      </c>
      <c r="E241" s="150">
        <f t="shared" si="43"/>
        <v>35000</v>
      </c>
      <c r="F241" s="150"/>
      <c r="G241" s="145">
        <f>I241</f>
        <v>35000</v>
      </c>
      <c r="H241" s="145">
        <f>I241</f>
        <v>35000</v>
      </c>
      <c r="I241" s="145">
        <v>35000</v>
      </c>
      <c r="J241" s="145"/>
      <c r="K241" s="145"/>
      <c r="L241" s="153"/>
      <c r="M241" s="145"/>
      <c r="N241" s="145"/>
      <c r="O241" s="145"/>
      <c r="P241" s="154"/>
    </row>
    <row r="242" spans="1:16" s="144" customFormat="1" ht="32.25" customHeight="1" hidden="1">
      <c r="A242" s="151"/>
      <c r="B242" s="151"/>
      <c r="C242" s="151" t="s">
        <v>96</v>
      </c>
      <c r="D242" s="152" t="s">
        <v>106</v>
      </c>
      <c r="E242" s="150">
        <f t="shared" si="43"/>
        <v>0</v>
      </c>
      <c r="F242" s="150"/>
      <c r="G242" s="145"/>
      <c r="H242" s="145"/>
      <c r="I242" s="145"/>
      <c r="J242" s="145"/>
      <c r="K242" s="145"/>
      <c r="L242" s="153"/>
      <c r="M242" s="145"/>
      <c r="N242" s="145"/>
      <c r="O242" s="145"/>
      <c r="P242" s="154"/>
    </row>
    <row r="243" spans="1:16" s="144" customFormat="1" ht="38.25" hidden="1">
      <c r="A243" s="151"/>
      <c r="B243" s="151"/>
      <c r="C243" s="151" t="s">
        <v>97</v>
      </c>
      <c r="D243" s="152" t="s">
        <v>107</v>
      </c>
      <c r="E243" s="150">
        <f t="shared" si="43"/>
        <v>0</v>
      </c>
      <c r="F243" s="150"/>
      <c r="G243" s="145"/>
      <c r="H243" s="145"/>
      <c r="I243" s="145"/>
      <c r="J243" s="145"/>
      <c r="K243" s="145"/>
      <c r="L243" s="153"/>
      <c r="M243" s="145"/>
      <c r="N243" s="145"/>
      <c r="O243" s="145"/>
      <c r="P243" s="154"/>
    </row>
    <row r="244" spans="1:16" s="144" customFormat="1" ht="38.25" customHeight="1">
      <c r="A244" s="151"/>
      <c r="B244" s="151"/>
      <c r="C244" s="151"/>
      <c r="D244" s="152" t="s">
        <v>347</v>
      </c>
      <c r="E244" s="150">
        <f t="shared" si="43"/>
        <v>132450</v>
      </c>
      <c r="F244" s="150"/>
      <c r="G244" s="145">
        <v>132450</v>
      </c>
      <c r="H244" s="145">
        <v>132450</v>
      </c>
      <c r="I244" s="145"/>
      <c r="J244" s="145"/>
      <c r="K244" s="145"/>
      <c r="L244" s="153"/>
      <c r="M244" s="145"/>
      <c r="N244" s="145"/>
      <c r="O244" s="145"/>
      <c r="P244" s="154"/>
    </row>
    <row r="245" spans="1:16" ht="72" customHeight="1">
      <c r="A245" s="29"/>
      <c r="B245" s="29" t="s">
        <v>294</v>
      </c>
      <c r="C245" s="29"/>
      <c r="D245" s="50" t="s">
        <v>295</v>
      </c>
      <c r="E245" s="34">
        <f t="shared" si="43"/>
        <v>6522</v>
      </c>
      <c r="F245" s="34"/>
      <c r="G245" s="31">
        <f>G246</f>
        <v>6522</v>
      </c>
      <c r="H245" s="34">
        <f>H246</f>
        <v>0</v>
      </c>
      <c r="I245" s="34">
        <f>I246</f>
        <v>0</v>
      </c>
      <c r="J245" s="34">
        <f>J246</f>
        <v>0</v>
      </c>
      <c r="K245" s="31">
        <f>K246</f>
        <v>6522</v>
      </c>
      <c r="L245" s="31"/>
      <c r="M245" s="31"/>
      <c r="N245" s="31"/>
      <c r="O245" s="31"/>
      <c r="P245" s="17"/>
    </row>
    <row r="246" spans="1:16" s="144" customFormat="1" ht="99" customHeight="1">
      <c r="A246" s="151"/>
      <c r="B246" s="151"/>
      <c r="C246" s="151" t="s">
        <v>291</v>
      </c>
      <c r="D246" s="228" t="s">
        <v>292</v>
      </c>
      <c r="E246" s="150">
        <f>G246</f>
        <v>6522</v>
      </c>
      <c r="F246" s="150"/>
      <c r="G246" s="145">
        <f>K246</f>
        <v>6522</v>
      </c>
      <c r="H246" s="145"/>
      <c r="I246" s="145"/>
      <c r="J246" s="145"/>
      <c r="K246" s="145">
        <v>6522</v>
      </c>
      <c r="L246" s="153"/>
      <c r="M246" s="145"/>
      <c r="N246" s="145"/>
      <c r="O246" s="145"/>
      <c r="P246" s="154"/>
    </row>
    <row r="247" spans="1:16" ht="15.75" hidden="1">
      <c r="A247" s="29"/>
      <c r="B247" s="29" t="s">
        <v>154</v>
      </c>
      <c r="C247" s="29"/>
      <c r="D247" s="30" t="s">
        <v>114</v>
      </c>
      <c r="E247" s="34">
        <f aca="true" t="shared" si="50" ref="E247:E258">G247+O247</f>
        <v>0</v>
      </c>
      <c r="F247" s="34"/>
      <c r="G247" s="31">
        <f aca="true" t="shared" si="51" ref="G247:O247">G248</f>
        <v>0</v>
      </c>
      <c r="H247" s="159"/>
      <c r="I247" s="159">
        <f t="shared" si="51"/>
        <v>0</v>
      </c>
      <c r="J247" s="159">
        <f t="shared" si="51"/>
        <v>0</v>
      </c>
      <c r="K247" s="31">
        <f t="shared" si="51"/>
        <v>0</v>
      </c>
      <c r="L247" s="31"/>
      <c r="M247" s="31">
        <f t="shared" si="51"/>
        <v>0</v>
      </c>
      <c r="N247" s="31">
        <f t="shared" si="51"/>
        <v>0</v>
      </c>
      <c r="O247" s="31">
        <f t="shared" si="51"/>
        <v>0</v>
      </c>
      <c r="P247" s="17"/>
    </row>
    <row r="248" spans="1:16" ht="25.5" hidden="1">
      <c r="A248" s="7"/>
      <c r="B248" s="7"/>
      <c r="C248" s="7"/>
      <c r="D248" s="52" t="s">
        <v>98</v>
      </c>
      <c r="E248" s="34">
        <f t="shared" si="50"/>
        <v>0</v>
      </c>
      <c r="F248" s="34"/>
      <c r="G248" s="9"/>
      <c r="H248" s="160"/>
      <c r="I248" s="160"/>
      <c r="J248" s="160"/>
      <c r="K248" s="9"/>
      <c r="L248" s="39"/>
      <c r="M248" s="9"/>
      <c r="N248" s="9"/>
      <c r="O248" s="9"/>
      <c r="P248" s="17"/>
    </row>
    <row r="249" spans="1:16" ht="47.25">
      <c r="A249" s="11" t="s">
        <v>155</v>
      </c>
      <c r="B249" s="11"/>
      <c r="C249" s="11"/>
      <c r="D249" s="16" t="s">
        <v>156</v>
      </c>
      <c r="E249" s="13">
        <f t="shared" si="50"/>
        <v>3739748</v>
      </c>
      <c r="F249" s="13"/>
      <c r="G249" s="13">
        <f>G250+G253</f>
        <v>1428033</v>
      </c>
      <c r="H249" s="13">
        <f>H250+H253</f>
        <v>0</v>
      </c>
      <c r="I249" s="13">
        <f>I250+I253</f>
        <v>0</v>
      </c>
      <c r="J249" s="13">
        <f>J250+J253</f>
        <v>0</v>
      </c>
      <c r="K249" s="13">
        <f>K250+K253</f>
        <v>1428033</v>
      </c>
      <c r="L249" s="13"/>
      <c r="M249" s="13">
        <f>M253</f>
        <v>0</v>
      </c>
      <c r="N249" s="13">
        <f>N253</f>
        <v>0</v>
      </c>
      <c r="O249" s="13">
        <f>O253</f>
        <v>2311715</v>
      </c>
      <c r="P249" s="13">
        <f>P253</f>
        <v>2311715</v>
      </c>
    </row>
    <row r="250" spans="1:16" ht="51">
      <c r="A250" s="33"/>
      <c r="B250" s="33" t="s">
        <v>258</v>
      </c>
      <c r="C250" s="33"/>
      <c r="D250" s="125" t="s">
        <v>259</v>
      </c>
      <c r="E250" s="34">
        <f t="shared" si="50"/>
        <v>70692</v>
      </c>
      <c r="F250" s="34"/>
      <c r="G250" s="34">
        <f>SUM(G251:G252)</f>
        <v>70692</v>
      </c>
      <c r="H250" s="34">
        <f>SUM(H251:H252)</f>
        <v>0</v>
      </c>
      <c r="I250" s="34">
        <f>SUM(I251:I252)</f>
        <v>0</v>
      </c>
      <c r="J250" s="34">
        <f>SUM(J251:J252)</f>
        <v>0</v>
      </c>
      <c r="K250" s="34">
        <f>K251+K252</f>
        <v>70692</v>
      </c>
      <c r="L250" s="34"/>
      <c r="M250" s="34"/>
      <c r="N250" s="34"/>
      <c r="O250" s="34"/>
      <c r="P250" s="17"/>
    </row>
    <row r="251" spans="1:16" s="144" customFormat="1" ht="95.25" customHeight="1">
      <c r="A251" s="155"/>
      <c r="B251" s="155"/>
      <c r="C251" s="219" t="s">
        <v>69</v>
      </c>
      <c r="D251" s="229" t="s">
        <v>151</v>
      </c>
      <c r="E251" s="150">
        <f t="shared" si="50"/>
        <v>21372</v>
      </c>
      <c r="F251" s="150"/>
      <c r="G251" s="153">
        <f>K251</f>
        <v>21372</v>
      </c>
      <c r="H251" s="153"/>
      <c r="I251" s="150"/>
      <c r="J251" s="150"/>
      <c r="K251" s="153">
        <v>21372</v>
      </c>
      <c r="L251" s="153"/>
      <c r="M251" s="150"/>
      <c r="N251" s="150"/>
      <c r="O251" s="150"/>
      <c r="P251" s="154"/>
    </row>
    <row r="252" spans="1:16" s="144" customFormat="1" ht="60" customHeight="1">
      <c r="A252" s="155"/>
      <c r="B252" s="155"/>
      <c r="C252" s="219" t="s">
        <v>149</v>
      </c>
      <c r="D252" s="229" t="s">
        <v>150</v>
      </c>
      <c r="E252" s="150">
        <f t="shared" si="50"/>
        <v>49320</v>
      </c>
      <c r="F252" s="150"/>
      <c r="G252" s="153">
        <f>K252</f>
        <v>49320</v>
      </c>
      <c r="H252" s="153"/>
      <c r="I252" s="150"/>
      <c r="J252" s="150"/>
      <c r="K252" s="153">
        <v>49320</v>
      </c>
      <c r="L252" s="153"/>
      <c r="M252" s="150"/>
      <c r="N252" s="150"/>
      <c r="O252" s="150"/>
      <c r="P252" s="154"/>
    </row>
    <row r="253" spans="1:16" ht="24" customHeight="1">
      <c r="A253" s="33"/>
      <c r="B253" s="155" t="s">
        <v>157</v>
      </c>
      <c r="C253" s="155"/>
      <c r="D253" s="156" t="s">
        <v>293</v>
      </c>
      <c r="E253" s="150">
        <f t="shared" si="50"/>
        <v>3669056</v>
      </c>
      <c r="F253" s="150"/>
      <c r="G253" s="150">
        <f>G254+G255</f>
        <v>1357341</v>
      </c>
      <c r="H253" s="34">
        <f>H254+H255</f>
        <v>0</v>
      </c>
      <c r="I253" s="34">
        <f>I254+I255</f>
        <v>0</v>
      </c>
      <c r="J253" s="34">
        <f>J254</f>
        <v>0</v>
      </c>
      <c r="K253" s="150">
        <f>K254+K255</f>
        <v>1357341</v>
      </c>
      <c r="L253" s="150"/>
      <c r="M253" s="150">
        <f>M254</f>
        <v>0</v>
      </c>
      <c r="N253" s="150">
        <f>N254</f>
        <v>0</v>
      </c>
      <c r="O253" s="150">
        <f>O255</f>
        <v>2311715</v>
      </c>
      <c r="P253" s="145">
        <f>P255</f>
        <v>2311715</v>
      </c>
    </row>
    <row r="254" spans="1:16" ht="91.5" customHeight="1">
      <c r="A254" s="151"/>
      <c r="B254" s="151"/>
      <c r="C254" s="151" t="s">
        <v>69</v>
      </c>
      <c r="D254" s="152" t="s">
        <v>151</v>
      </c>
      <c r="E254" s="150">
        <f t="shared" si="50"/>
        <v>1357341</v>
      </c>
      <c r="F254" s="150"/>
      <c r="G254" s="145">
        <v>1357341</v>
      </c>
      <c r="H254" s="162"/>
      <c r="I254" s="162"/>
      <c r="J254" s="162"/>
      <c r="K254" s="145">
        <v>1357341</v>
      </c>
      <c r="L254" s="153"/>
      <c r="M254" s="145"/>
      <c r="N254" s="145"/>
      <c r="O254" s="145"/>
      <c r="P254" s="154"/>
    </row>
    <row r="255" spans="1:16" ht="91.5" customHeight="1">
      <c r="A255" s="151"/>
      <c r="B255" s="151"/>
      <c r="C255" s="151" t="s">
        <v>301</v>
      </c>
      <c r="D255" s="152" t="s">
        <v>302</v>
      </c>
      <c r="E255" s="150">
        <f t="shared" si="50"/>
        <v>2311715</v>
      </c>
      <c r="F255" s="150"/>
      <c r="G255" s="145">
        <f>K255</f>
        <v>0</v>
      </c>
      <c r="H255" s="162"/>
      <c r="I255" s="162"/>
      <c r="J255" s="162"/>
      <c r="K255" s="145"/>
      <c r="L255" s="153"/>
      <c r="M255" s="145"/>
      <c r="N255" s="145"/>
      <c r="O255" s="145">
        <f>P255</f>
        <v>2311715</v>
      </c>
      <c r="P255" s="145">
        <v>2311715</v>
      </c>
    </row>
    <row r="256" spans="1:16" ht="52.5" customHeight="1">
      <c r="A256" s="12">
        <v>854</v>
      </c>
      <c r="B256" s="42"/>
      <c r="C256" s="42"/>
      <c r="D256" s="32" t="s">
        <v>159</v>
      </c>
      <c r="E256" s="13">
        <f t="shared" si="50"/>
        <v>8697506</v>
      </c>
      <c r="F256" s="13"/>
      <c r="G256" s="13">
        <f>G257+G268+G278+G298+G309+G311+E290</f>
        <v>8237306</v>
      </c>
      <c r="H256" s="13">
        <f>H257+H268+H278+H298+H309+H311+F290</f>
        <v>5243336</v>
      </c>
      <c r="I256" s="13">
        <f aca="true" t="shared" si="52" ref="I256:O256">I257+I268+I278+I298+I309+I311</f>
        <v>3599451</v>
      </c>
      <c r="J256" s="13">
        <f t="shared" si="52"/>
        <v>628218</v>
      </c>
      <c r="K256" s="13">
        <f t="shared" si="52"/>
        <v>2908655</v>
      </c>
      <c r="L256" s="13">
        <f>L257+L268+L278+L298+L309+L311+L290</f>
        <v>85315</v>
      </c>
      <c r="M256" s="13">
        <f t="shared" si="52"/>
        <v>0</v>
      </c>
      <c r="N256" s="13">
        <f t="shared" si="52"/>
        <v>0</v>
      </c>
      <c r="O256" s="13">
        <f t="shared" si="52"/>
        <v>460200</v>
      </c>
      <c r="P256" s="130"/>
    </row>
    <row r="257" spans="1:16" ht="31.5" customHeight="1">
      <c r="A257" s="29"/>
      <c r="B257" s="29" t="s">
        <v>158</v>
      </c>
      <c r="C257" s="29"/>
      <c r="D257" s="50" t="s">
        <v>160</v>
      </c>
      <c r="E257" s="34">
        <f t="shared" si="50"/>
        <v>3972019</v>
      </c>
      <c r="F257" s="34"/>
      <c r="G257" s="31">
        <f aca="true" t="shared" si="53" ref="G257:O257">SUM(G258:G267)</f>
        <v>3511819</v>
      </c>
      <c r="H257" s="34">
        <f t="shared" si="53"/>
        <v>602146</v>
      </c>
      <c r="I257" s="34">
        <f t="shared" si="53"/>
        <v>387534</v>
      </c>
      <c r="J257" s="34">
        <f t="shared" si="53"/>
        <v>71234</v>
      </c>
      <c r="K257" s="31">
        <f t="shared" si="53"/>
        <v>2908655</v>
      </c>
      <c r="L257" s="31">
        <f>L259</f>
        <v>1018</v>
      </c>
      <c r="M257" s="31">
        <f t="shared" si="53"/>
        <v>0</v>
      </c>
      <c r="N257" s="31">
        <f t="shared" si="53"/>
        <v>0</v>
      </c>
      <c r="O257" s="31">
        <f t="shared" si="53"/>
        <v>460200</v>
      </c>
      <c r="P257" s="17"/>
    </row>
    <row r="258" spans="1:16" s="144" customFormat="1" ht="41.25" customHeight="1">
      <c r="A258" s="219"/>
      <c r="B258" s="219"/>
      <c r="C258" s="219" t="s">
        <v>126</v>
      </c>
      <c r="D258" s="221" t="s">
        <v>125</v>
      </c>
      <c r="E258" s="150">
        <f t="shared" si="50"/>
        <v>2908655</v>
      </c>
      <c r="F258" s="153"/>
      <c r="G258" s="153">
        <v>2908655</v>
      </c>
      <c r="H258" s="153"/>
      <c r="I258" s="153"/>
      <c r="J258" s="153"/>
      <c r="K258" s="153">
        <v>2908655</v>
      </c>
      <c r="L258" s="153"/>
      <c r="M258" s="153"/>
      <c r="N258" s="153"/>
      <c r="O258" s="153"/>
      <c r="P258" s="154"/>
    </row>
    <row r="259" spans="1:16" s="144" customFormat="1" ht="41.25" customHeight="1">
      <c r="A259" s="219"/>
      <c r="B259" s="219"/>
      <c r="C259" s="219" t="s">
        <v>320</v>
      </c>
      <c r="D259" s="221" t="s">
        <v>323</v>
      </c>
      <c r="E259" s="150">
        <f>G259</f>
        <v>1018</v>
      </c>
      <c r="F259" s="153"/>
      <c r="G259" s="153">
        <f>L259</f>
        <v>1018</v>
      </c>
      <c r="H259" s="153"/>
      <c r="I259" s="153"/>
      <c r="J259" s="153"/>
      <c r="K259" s="153"/>
      <c r="L259" s="153">
        <v>1018</v>
      </c>
      <c r="M259" s="153"/>
      <c r="N259" s="153"/>
      <c r="O259" s="153"/>
      <c r="P259" s="154"/>
    </row>
    <row r="260" spans="1:16" s="144" customFormat="1" ht="25.5">
      <c r="A260" s="151"/>
      <c r="B260" s="151"/>
      <c r="C260" s="151" t="s">
        <v>91</v>
      </c>
      <c r="D260" s="152" t="s">
        <v>101</v>
      </c>
      <c r="E260" s="150">
        <f aca="true" t="shared" si="54" ref="E260:E291">G260+O260</f>
        <v>358804</v>
      </c>
      <c r="F260" s="150"/>
      <c r="G260" s="145">
        <v>358804</v>
      </c>
      <c r="H260" s="145">
        <f>I260</f>
        <v>358804</v>
      </c>
      <c r="I260" s="145">
        <v>358804</v>
      </c>
      <c r="J260" s="145"/>
      <c r="K260" s="145"/>
      <c r="L260" s="153"/>
      <c r="M260" s="145"/>
      <c r="N260" s="145"/>
      <c r="O260" s="145"/>
      <c r="P260" s="154"/>
    </row>
    <row r="261" spans="1:16" s="144" customFormat="1" ht="25.5">
      <c r="A261" s="151"/>
      <c r="B261" s="151"/>
      <c r="C261" s="151" t="s">
        <v>92</v>
      </c>
      <c r="D261" s="152" t="s">
        <v>102</v>
      </c>
      <c r="E261" s="150">
        <f t="shared" si="54"/>
        <v>27961</v>
      </c>
      <c r="F261" s="150"/>
      <c r="G261" s="145">
        <v>27961</v>
      </c>
      <c r="H261" s="145">
        <f>I261</f>
        <v>27961</v>
      </c>
      <c r="I261" s="145">
        <v>27961</v>
      </c>
      <c r="J261" s="145"/>
      <c r="K261" s="145"/>
      <c r="L261" s="153"/>
      <c r="M261" s="145"/>
      <c r="N261" s="145"/>
      <c r="O261" s="145"/>
      <c r="P261" s="154"/>
    </row>
    <row r="262" spans="1:16" s="144" customFormat="1" ht="25.5">
      <c r="A262" s="151"/>
      <c r="B262" s="151"/>
      <c r="C262" s="151" t="s">
        <v>93</v>
      </c>
      <c r="D262" s="152" t="s">
        <v>103</v>
      </c>
      <c r="E262" s="150">
        <f t="shared" si="54"/>
        <v>61763</v>
      </c>
      <c r="F262" s="150"/>
      <c r="G262" s="145">
        <v>61763</v>
      </c>
      <c r="H262" s="145">
        <f>J262</f>
        <v>61763</v>
      </c>
      <c r="I262" s="145"/>
      <c r="J262" s="145">
        <v>61763</v>
      </c>
      <c r="K262" s="145"/>
      <c r="L262" s="153"/>
      <c r="M262" s="145"/>
      <c r="N262" s="145"/>
      <c r="O262" s="145"/>
      <c r="P262" s="154"/>
    </row>
    <row r="263" spans="1:16" s="144" customFormat="1" ht="15.75">
      <c r="A263" s="151"/>
      <c r="B263" s="151"/>
      <c r="C263" s="151" t="s">
        <v>94</v>
      </c>
      <c r="D263" s="152" t="s">
        <v>104</v>
      </c>
      <c r="E263" s="150">
        <f t="shared" si="54"/>
        <v>9471</v>
      </c>
      <c r="F263" s="150"/>
      <c r="G263" s="145">
        <v>9471</v>
      </c>
      <c r="H263" s="145">
        <f>J263</f>
        <v>9471</v>
      </c>
      <c r="I263" s="145"/>
      <c r="J263" s="145">
        <v>9471</v>
      </c>
      <c r="K263" s="145"/>
      <c r="L263" s="153"/>
      <c r="M263" s="145"/>
      <c r="N263" s="145"/>
      <c r="O263" s="145"/>
      <c r="P263" s="154"/>
    </row>
    <row r="264" spans="1:16" s="144" customFormat="1" ht="25.5">
      <c r="A264" s="151"/>
      <c r="B264" s="151"/>
      <c r="C264" s="151" t="s">
        <v>95</v>
      </c>
      <c r="D264" s="152" t="s">
        <v>105</v>
      </c>
      <c r="E264" s="150">
        <f t="shared" si="54"/>
        <v>769</v>
      </c>
      <c r="F264" s="150"/>
      <c r="G264" s="145">
        <v>769</v>
      </c>
      <c r="H264" s="145">
        <f>I264</f>
        <v>769</v>
      </c>
      <c r="I264" s="145">
        <v>769</v>
      </c>
      <c r="J264" s="145"/>
      <c r="K264" s="145"/>
      <c r="L264" s="153"/>
      <c r="M264" s="145"/>
      <c r="N264" s="145"/>
      <c r="O264" s="145"/>
      <c r="P264" s="154"/>
    </row>
    <row r="265" spans="1:16" s="144" customFormat="1" ht="25.5">
      <c r="A265" s="151"/>
      <c r="B265" s="151"/>
      <c r="C265" s="151" t="s">
        <v>96</v>
      </c>
      <c r="D265" s="152" t="s">
        <v>106</v>
      </c>
      <c r="E265" s="150">
        <f t="shared" si="54"/>
        <v>440000</v>
      </c>
      <c r="F265" s="150"/>
      <c r="G265" s="145"/>
      <c r="H265" s="145"/>
      <c r="I265" s="145"/>
      <c r="J265" s="145"/>
      <c r="K265" s="145"/>
      <c r="L265" s="153"/>
      <c r="M265" s="145"/>
      <c r="N265" s="145"/>
      <c r="O265" s="145">
        <v>440000</v>
      </c>
      <c r="P265" s="154"/>
    </row>
    <row r="266" spans="1:16" s="144" customFormat="1" ht="38.25">
      <c r="A266" s="151"/>
      <c r="B266" s="151"/>
      <c r="C266" s="151" t="s">
        <v>97</v>
      </c>
      <c r="D266" s="152" t="s">
        <v>107</v>
      </c>
      <c r="E266" s="150">
        <f t="shared" si="54"/>
        <v>20200</v>
      </c>
      <c r="F266" s="150"/>
      <c r="G266" s="145"/>
      <c r="H266" s="145"/>
      <c r="I266" s="145"/>
      <c r="J266" s="145"/>
      <c r="K266" s="145"/>
      <c r="L266" s="153"/>
      <c r="M266" s="145"/>
      <c r="N266" s="145"/>
      <c r="O266" s="145">
        <v>20200</v>
      </c>
      <c r="P266" s="154"/>
    </row>
    <row r="267" spans="1:16" s="144" customFormat="1" ht="38.25">
      <c r="A267" s="151"/>
      <c r="B267" s="151"/>
      <c r="C267" s="151"/>
      <c r="D267" s="152" t="s">
        <v>347</v>
      </c>
      <c r="E267" s="150">
        <f t="shared" si="54"/>
        <v>143378</v>
      </c>
      <c r="F267" s="150"/>
      <c r="G267" s="145">
        <v>143378</v>
      </c>
      <c r="H267" s="145">
        <v>143378</v>
      </c>
      <c r="I267" s="145"/>
      <c r="J267" s="145"/>
      <c r="K267" s="145"/>
      <c r="L267" s="153"/>
      <c r="M267" s="145"/>
      <c r="N267" s="145"/>
      <c r="O267" s="145"/>
      <c r="P267" s="154"/>
    </row>
    <row r="268" spans="1:16" ht="63.75">
      <c r="A268" s="29"/>
      <c r="B268" s="29" t="s">
        <v>161</v>
      </c>
      <c r="C268" s="29"/>
      <c r="D268" s="50" t="s">
        <v>240</v>
      </c>
      <c r="E268" s="34">
        <f t="shared" si="54"/>
        <v>1866821</v>
      </c>
      <c r="F268" s="34"/>
      <c r="G268" s="31">
        <f aca="true" t="shared" si="55" ref="G268:N268">SUM(G269:G277)</f>
        <v>1866821</v>
      </c>
      <c r="H268" s="34">
        <f t="shared" si="55"/>
        <v>1864079</v>
      </c>
      <c r="I268" s="34">
        <f t="shared" si="55"/>
        <v>1399264</v>
      </c>
      <c r="J268" s="34">
        <f t="shared" si="55"/>
        <v>235894</v>
      </c>
      <c r="K268" s="31">
        <f t="shared" si="55"/>
        <v>0</v>
      </c>
      <c r="L268" s="31">
        <f t="shared" si="55"/>
        <v>2742</v>
      </c>
      <c r="M268" s="31">
        <f t="shared" si="55"/>
        <v>0</v>
      </c>
      <c r="N268" s="31">
        <f t="shared" si="55"/>
        <v>0</v>
      </c>
      <c r="O268" s="31">
        <f>SUM(O270:O277)</f>
        <v>0</v>
      </c>
      <c r="P268" s="17"/>
    </row>
    <row r="269" spans="1:16" s="144" customFormat="1" ht="38.25">
      <c r="A269" s="155"/>
      <c r="B269" s="155"/>
      <c r="C269" s="219" t="s">
        <v>320</v>
      </c>
      <c r="D269" s="220" t="s">
        <v>323</v>
      </c>
      <c r="E269" s="150">
        <f t="shared" si="54"/>
        <v>2742</v>
      </c>
      <c r="F269" s="150"/>
      <c r="G269" s="153">
        <f>L269</f>
        <v>2742</v>
      </c>
      <c r="H269" s="153"/>
      <c r="I269" s="150"/>
      <c r="J269" s="150"/>
      <c r="K269" s="150"/>
      <c r="L269" s="153">
        <v>2742</v>
      </c>
      <c r="M269" s="150"/>
      <c r="N269" s="150"/>
      <c r="O269" s="150"/>
      <c r="P269" s="154"/>
    </row>
    <row r="270" spans="1:16" s="144" customFormat="1" ht="25.5">
      <c r="A270" s="151"/>
      <c r="B270" s="151"/>
      <c r="C270" s="151" t="s">
        <v>91</v>
      </c>
      <c r="D270" s="152" t="s">
        <v>101</v>
      </c>
      <c r="E270" s="150">
        <f t="shared" si="54"/>
        <v>1288550</v>
      </c>
      <c r="F270" s="150"/>
      <c r="G270" s="145">
        <v>1288550</v>
      </c>
      <c r="H270" s="145">
        <f>I270</f>
        <v>1288550</v>
      </c>
      <c r="I270" s="145">
        <v>1288550</v>
      </c>
      <c r="J270" s="145"/>
      <c r="K270" s="145"/>
      <c r="L270" s="153"/>
      <c r="M270" s="145"/>
      <c r="N270" s="145"/>
      <c r="O270" s="145"/>
      <c r="P270" s="154"/>
    </row>
    <row r="271" spans="1:16" s="144" customFormat="1" ht="25.5">
      <c r="A271" s="151"/>
      <c r="B271" s="151"/>
      <c r="C271" s="151" t="s">
        <v>92</v>
      </c>
      <c r="D271" s="152" t="s">
        <v>102</v>
      </c>
      <c r="E271" s="150">
        <f t="shared" si="54"/>
        <v>97674</v>
      </c>
      <c r="F271" s="150"/>
      <c r="G271" s="145">
        <v>97674</v>
      </c>
      <c r="H271" s="145">
        <f>I271</f>
        <v>97674</v>
      </c>
      <c r="I271" s="145">
        <v>97674</v>
      </c>
      <c r="J271" s="145"/>
      <c r="K271" s="145"/>
      <c r="L271" s="153"/>
      <c r="M271" s="145"/>
      <c r="N271" s="145"/>
      <c r="O271" s="145"/>
      <c r="P271" s="154"/>
    </row>
    <row r="272" spans="1:16" s="144" customFormat="1" ht="25.5">
      <c r="A272" s="151"/>
      <c r="B272" s="151"/>
      <c r="C272" s="151" t="s">
        <v>93</v>
      </c>
      <c r="D272" s="152" t="s">
        <v>103</v>
      </c>
      <c r="E272" s="150">
        <f t="shared" si="54"/>
        <v>202934</v>
      </c>
      <c r="F272" s="150"/>
      <c r="G272" s="145">
        <v>202934</v>
      </c>
      <c r="H272" s="145">
        <f>J272</f>
        <v>202934</v>
      </c>
      <c r="I272" s="145"/>
      <c r="J272" s="145">
        <v>202934</v>
      </c>
      <c r="K272" s="145"/>
      <c r="L272" s="153"/>
      <c r="M272" s="145"/>
      <c r="N272" s="145"/>
      <c r="O272" s="145"/>
      <c r="P272" s="154"/>
    </row>
    <row r="273" spans="1:16" s="144" customFormat="1" ht="15.75">
      <c r="A273" s="151"/>
      <c r="B273" s="151"/>
      <c r="C273" s="151" t="s">
        <v>94</v>
      </c>
      <c r="D273" s="152" t="s">
        <v>104</v>
      </c>
      <c r="E273" s="150">
        <f t="shared" si="54"/>
        <v>32960</v>
      </c>
      <c r="F273" s="150"/>
      <c r="G273" s="145">
        <v>32960</v>
      </c>
      <c r="H273" s="145">
        <f>J273</f>
        <v>32960</v>
      </c>
      <c r="I273" s="145"/>
      <c r="J273" s="145">
        <v>32960</v>
      </c>
      <c r="K273" s="145"/>
      <c r="L273" s="153"/>
      <c r="M273" s="145"/>
      <c r="N273" s="145"/>
      <c r="O273" s="145"/>
      <c r="P273" s="154"/>
    </row>
    <row r="274" spans="1:16" s="144" customFormat="1" ht="25.5">
      <c r="A274" s="151"/>
      <c r="B274" s="151"/>
      <c r="C274" s="151" t="s">
        <v>95</v>
      </c>
      <c r="D274" s="152" t="s">
        <v>105</v>
      </c>
      <c r="E274" s="150">
        <f t="shared" si="54"/>
        <v>13040</v>
      </c>
      <c r="F274" s="150"/>
      <c r="G274" s="145">
        <v>13040</v>
      </c>
      <c r="H274" s="145">
        <f>I274</f>
        <v>13040</v>
      </c>
      <c r="I274" s="145">
        <v>13040</v>
      </c>
      <c r="J274" s="145"/>
      <c r="K274" s="145"/>
      <c r="L274" s="153"/>
      <c r="M274" s="145"/>
      <c r="N274" s="145"/>
      <c r="O274" s="145"/>
      <c r="P274" s="154"/>
    </row>
    <row r="275" spans="1:16" s="144" customFormat="1" ht="25.5" hidden="1">
      <c r="A275" s="151"/>
      <c r="B275" s="151"/>
      <c r="C275" s="151" t="s">
        <v>96</v>
      </c>
      <c r="D275" s="152" t="s">
        <v>106</v>
      </c>
      <c r="E275" s="150">
        <f t="shared" si="54"/>
        <v>0</v>
      </c>
      <c r="F275" s="150"/>
      <c r="G275" s="145"/>
      <c r="H275" s="145"/>
      <c r="I275" s="145"/>
      <c r="J275" s="145"/>
      <c r="K275" s="145"/>
      <c r="L275" s="153"/>
      <c r="M275" s="145"/>
      <c r="N275" s="145"/>
      <c r="O275" s="145"/>
      <c r="P275" s="154"/>
    </row>
    <row r="276" spans="1:16" s="144" customFormat="1" ht="38.25" hidden="1">
      <c r="A276" s="151"/>
      <c r="B276" s="151"/>
      <c r="C276" s="151" t="s">
        <v>97</v>
      </c>
      <c r="D276" s="152" t="s">
        <v>107</v>
      </c>
      <c r="E276" s="150">
        <f t="shared" si="54"/>
        <v>0</v>
      </c>
      <c r="F276" s="150"/>
      <c r="G276" s="145"/>
      <c r="H276" s="145"/>
      <c r="I276" s="145"/>
      <c r="J276" s="145"/>
      <c r="K276" s="145"/>
      <c r="L276" s="153"/>
      <c r="M276" s="145"/>
      <c r="N276" s="145"/>
      <c r="O276" s="145"/>
      <c r="P276" s="154"/>
    </row>
    <row r="277" spans="1:16" s="144" customFormat="1" ht="38.25">
      <c r="A277" s="151"/>
      <c r="B277" s="151"/>
      <c r="C277" s="151"/>
      <c r="D277" s="152" t="s">
        <v>347</v>
      </c>
      <c r="E277" s="150">
        <f t="shared" si="54"/>
        <v>228921</v>
      </c>
      <c r="F277" s="150"/>
      <c r="G277" s="145">
        <v>228921</v>
      </c>
      <c r="H277" s="145">
        <v>228921</v>
      </c>
      <c r="I277" s="145"/>
      <c r="J277" s="145"/>
      <c r="K277" s="145"/>
      <c r="L277" s="153"/>
      <c r="M277" s="145"/>
      <c r="N277" s="145"/>
      <c r="O277" s="145"/>
      <c r="P277" s="154"/>
    </row>
    <row r="278" spans="1:16" ht="15.75">
      <c r="A278" s="29"/>
      <c r="B278" s="29" t="s">
        <v>162</v>
      </c>
      <c r="C278" s="29"/>
      <c r="D278" s="50" t="s">
        <v>163</v>
      </c>
      <c r="E278" s="34">
        <f t="shared" si="54"/>
        <v>596863</v>
      </c>
      <c r="F278" s="34"/>
      <c r="G278" s="31">
        <f aca="true" t="shared" si="56" ref="G278:O278">SUM(G279:G289)</f>
        <v>596863</v>
      </c>
      <c r="H278" s="34">
        <f t="shared" si="56"/>
        <v>579881</v>
      </c>
      <c r="I278" s="34">
        <f t="shared" si="56"/>
        <v>376471</v>
      </c>
      <c r="J278" s="34">
        <f t="shared" si="56"/>
        <v>68294</v>
      </c>
      <c r="K278" s="31">
        <f t="shared" si="56"/>
        <v>0</v>
      </c>
      <c r="L278" s="31">
        <f t="shared" si="56"/>
        <v>16982</v>
      </c>
      <c r="M278" s="31">
        <f t="shared" si="56"/>
        <v>0</v>
      </c>
      <c r="N278" s="31">
        <f t="shared" si="56"/>
        <v>0</v>
      </c>
      <c r="O278" s="31">
        <f t="shared" si="56"/>
        <v>0</v>
      </c>
      <c r="P278" s="17"/>
    </row>
    <row r="279" spans="1:16" ht="36" hidden="1">
      <c r="A279" s="51"/>
      <c r="B279" s="51"/>
      <c r="C279" s="51" t="s">
        <v>126</v>
      </c>
      <c r="D279" s="25" t="s">
        <v>125</v>
      </c>
      <c r="E279" s="34">
        <f t="shared" si="54"/>
        <v>0</v>
      </c>
      <c r="F279" s="35"/>
      <c r="G279" s="39"/>
      <c r="H279" s="35"/>
      <c r="I279" s="35"/>
      <c r="J279" s="35"/>
      <c r="K279" s="39"/>
      <c r="L279" s="39"/>
      <c r="M279" s="39"/>
      <c r="N279" s="39"/>
      <c r="O279" s="39"/>
      <c r="P279" s="17"/>
    </row>
    <row r="280" spans="1:16" s="144" customFormat="1" ht="36">
      <c r="A280" s="219"/>
      <c r="B280" s="219"/>
      <c r="C280" s="219" t="s">
        <v>320</v>
      </c>
      <c r="D280" s="221" t="s">
        <v>323</v>
      </c>
      <c r="E280" s="150">
        <f t="shared" si="54"/>
        <v>16622</v>
      </c>
      <c r="F280" s="153"/>
      <c r="G280" s="153">
        <f>L280</f>
        <v>16622</v>
      </c>
      <c r="H280" s="153"/>
      <c r="I280" s="153"/>
      <c r="J280" s="153"/>
      <c r="K280" s="153"/>
      <c r="L280" s="153">
        <v>16622</v>
      </c>
      <c r="M280" s="153"/>
      <c r="N280" s="153"/>
      <c r="O280" s="153"/>
      <c r="P280" s="154"/>
    </row>
    <row r="281" spans="1:16" s="144" customFormat="1" ht="15.75">
      <c r="A281" s="219"/>
      <c r="B281" s="219"/>
      <c r="C281" s="219" t="s">
        <v>324</v>
      </c>
      <c r="D281" s="221" t="s">
        <v>325</v>
      </c>
      <c r="E281" s="150">
        <f t="shared" si="54"/>
        <v>360</v>
      </c>
      <c r="F281" s="153"/>
      <c r="G281" s="153">
        <f>L281</f>
        <v>360</v>
      </c>
      <c r="H281" s="153"/>
      <c r="I281" s="153"/>
      <c r="J281" s="153"/>
      <c r="K281" s="153"/>
      <c r="L281" s="153">
        <v>360</v>
      </c>
      <c r="M281" s="153"/>
      <c r="N281" s="153"/>
      <c r="O281" s="153"/>
      <c r="P281" s="154"/>
    </row>
    <row r="282" spans="1:16" s="144" customFormat="1" ht="25.5">
      <c r="A282" s="151"/>
      <c r="B282" s="151"/>
      <c r="C282" s="151" t="s">
        <v>91</v>
      </c>
      <c r="D282" s="152" t="s">
        <v>101</v>
      </c>
      <c r="E282" s="150">
        <f t="shared" si="54"/>
        <v>349763</v>
      </c>
      <c r="F282" s="150"/>
      <c r="G282" s="145">
        <v>349763</v>
      </c>
      <c r="H282" s="145">
        <f>I282</f>
        <v>349763</v>
      </c>
      <c r="I282" s="145">
        <v>349763</v>
      </c>
      <c r="J282" s="145"/>
      <c r="K282" s="145"/>
      <c r="L282" s="153"/>
      <c r="M282" s="145"/>
      <c r="N282" s="145"/>
      <c r="O282" s="145"/>
      <c r="P282" s="154"/>
    </row>
    <row r="283" spans="1:16" s="144" customFormat="1" ht="25.5">
      <c r="A283" s="151"/>
      <c r="B283" s="151"/>
      <c r="C283" s="151" t="s">
        <v>92</v>
      </c>
      <c r="D283" s="152" t="s">
        <v>102</v>
      </c>
      <c r="E283" s="150">
        <f t="shared" si="54"/>
        <v>22708</v>
      </c>
      <c r="F283" s="150"/>
      <c r="G283" s="145">
        <v>22708</v>
      </c>
      <c r="H283" s="145">
        <f>I283</f>
        <v>22708</v>
      </c>
      <c r="I283" s="145">
        <v>22708</v>
      </c>
      <c r="J283" s="145"/>
      <c r="K283" s="145"/>
      <c r="L283" s="153"/>
      <c r="M283" s="145"/>
      <c r="N283" s="145"/>
      <c r="O283" s="145"/>
      <c r="P283" s="154"/>
    </row>
    <row r="284" spans="1:16" s="144" customFormat="1" ht="25.5">
      <c r="A284" s="151"/>
      <c r="B284" s="151"/>
      <c r="C284" s="151" t="s">
        <v>93</v>
      </c>
      <c r="D284" s="152" t="s">
        <v>103</v>
      </c>
      <c r="E284" s="150">
        <f t="shared" si="54"/>
        <v>58774</v>
      </c>
      <c r="F284" s="150"/>
      <c r="G284" s="145">
        <v>58774</v>
      </c>
      <c r="H284" s="145">
        <f>J284</f>
        <v>58774</v>
      </c>
      <c r="I284" s="145"/>
      <c r="J284" s="145">
        <v>58774</v>
      </c>
      <c r="K284" s="145"/>
      <c r="L284" s="153"/>
      <c r="M284" s="145"/>
      <c r="N284" s="145"/>
      <c r="O284" s="145"/>
      <c r="P284" s="154"/>
    </row>
    <row r="285" spans="1:16" s="144" customFormat="1" ht="15.75">
      <c r="A285" s="151"/>
      <c r="B285" s="151"/>
      <c r="C285" s="151" t="s">
        <v>94</v>
      </c>
      <c r="D285" s="152" t="s">
        <v>104</v>
      </c>
      <c r="E285" s="150">
        <f t="shared" si="54"/>
        <v>9520</v>
      </c>
      <c r="F285" s="150"/>
      <c r="G285" s="145">
        <v>9520</v>
      </c>
      <c r="H285" s="145">
        <f>J285</f>
        <v>9520</v>
      </c>
      <c r="I285" s="145"/>
      <c r="J285" s="145">
        <v>9520</v>
      </c>
      <c r="K285" s="145"/>
      <c r="L285" s="153"/>
      <c r="M285" s="145"/>
      <c r="N285" s="145"/>
      <c r="O285" s="145"/>
      <c r="P285" s="154"/>
    </row>
    <row r="286" spans="1:16" s="144" customFormat="1" ht="25.5">
      <c r="A286" s="151"/>
      <c r="B286" s="151"/>
      <c r="C286" s="151" t="s">
        <v>95</v>
      </c>
      <c r="D286" s="152" t="s">
        <v>105</v>
      </c>
      <c r="E286" s="150">
        <f t="shared" si="54"/>
        <v>4000</v>
      </c>
      <c r="F286" s="150"/>
      <c r="G286" s="145">
        <v>4000</v>
      </c>
      <c r="H286" s="145">
        <f>I286</f>
        <v>4000</v>
      </c>
      <c r="I286" s="145">
        <v>4000</v>
      </c>
      <c r="J286" s="145"/>
      <c r="K286" s="145"/>
      <c r="L286" s="153"/>
      <c r="M286" s="145"/>
      <c r="N286" s="145"/>
      <c r="O286" s="145"/>
      <c r="P286" s="154"/>
    </row>
    <row r="287" spans="1:16" s="144" customFormat="1" ht="25.5" hidden="1">
      <c r="A287" s="151"/>
      <c r="B287" s="151"/>
      <c r="C287" s="151" t="s">
        <v>96</v>
      </c>
      <c r="D287" s="152" t="s">
        <v>106</v>
      </c>
      <c r="E287" s="150">
        <f t="shared" si="54"/>
        <v>0</v>
      </c>
      <c r="F287" s="150"/>
      <c r="G287" s="145"/>
      <c r="H287" s="145"/>
      <c r="I287" s="145"/>
      <c r="J287" s="145"/>
      <c r="K287" s="145"/>
      <c r="L287" s="153"/>
      <c r="M287" s="145"/>
      <c r="N287" s="145"/>
      <c r="O287" s="145"/>
      <c r="P287" s="154"/>
    </row>
    <row r="288" spans="1:16" s="144" customFormat="1" ht="38.25" hidden="1">
      <c r="A288" s="151"/>
      <c r="B288" s="151"/>
      <c r="C288" s="151" t="s">
        <v>97</v>
      </c>
      <c r="D288" s="152" t="s">
        <v>107</v>
      </c>
      <c r="E288" s="150">
        <f t="shared" si="54"/>
        <v>0</v>
      </c>
      <c r="F288" s="150"/>
      <c r="G288" s="145"/>
      <c r="H288" s="145"/>
      <c r="I288" s="145"/>
      <c r="J288" s="145"/>
      <c r="K288" s="145"/>
      <c r="L288" s="153"/>
      <c r="M288" s="145"/>
      <c r="N288" s="145"/>
      <c r="O288" s="145"/>
      <c r="P288" s="154"/>
    </row>
    <row r="289" spans="1:16" s="144" customFormat="1" ht="38.25">
      <c r="A289" s="151"/>
      <c r="B289" s="151"/>
      <c r="C289" s="151"/>
      <c r="D289" s="152" t="s">
        <v>347</v>
      </c>
      <c r="E289" s="150">
        <f t="shared" si="54"/>
        <v>135116</v>
      </c>
      <c r="F289" s="150"/>
      <c r="G289" s="145">
        <v>135116</v>
      </c>
      <c r="H289" s="145">
        <v>135116</v>
      </c>
      <c r="I289" s="145"/>
      <c r="J289" s="145"/>
      <c r="K289" s="145"/>
      <c r="L289" s="153"/>
      <c r="M289" s="145"/>
      <c r="N289" s="145"/>
      <c r="O289" s="145"/>
      <c r="P289" s="154"/>
    </row>
    <row r="290" spans="1:16" ht="25.5">
      <c r="A290" s="29"/>
      <c r="B290" s="29" t="s">
        <v>242</v>
      </c>
      <c r="C290" s="29"/>
      <c r="D290" s="50" t="s">
        <v>243</v>
      </c>
      <c r="E290" s="34">
        <f t="shared" si="54"/>
        <v>62533</v>
      </c>
      <c r="F290" s="34"/>
      <c r="G290" s="31">
        <f>SUM(G291:G297)</f>
        <v>62533</v>
      </c>
      <c r="H290" s="34"/>
      <c r="I290" s="34">
        <f aca="true" t="shared" si="57" ref="I290:O290">SUM(I291:I297)</f>
        <v>0</v>
      </c>
      <c r="J290" s="34">
        <f t="shared" si="57"/>
        <v>0</v>
      </c>
      <c r="K290" s="31">
        <f t="shared" si="57"/>
        <v>0</v>
      </c>
      <c r="L290" s="31">
        <f>L297</f>
        <v>62533</v>
      </c>
      <c r="M290" s="31">
        <f t="shared" si="57"/>
        <v>0</v>
      </c>
      <c r="N290" s="31">
        <f t="shared" si="57"/>
        <v>0</v>
      </c>
      <c r="O290" s="31">
        <f t="shared" si="57"/>
        <v>0</v>
      </c>
      <c r="P290" s="17"/>
    </row>
    <row r="291" spans="1:16" ht="25.5" hidden="1">
      <c r="A291" s="29"/>
      <c r="B291" s="51"/>
      <c r="C291" s="51" t="s">
        <v>244</v>
      </c>
      <c r="D291" s="26" t="s">
        <v>103</v>
      </c>
      <c r="E291" s="35">
        <f t="shared" si="54"/>
        <v>0</v>
      </c>
      <c r="F291" s="35"/>
      <c r="G291" s="39"/>
      <c r="H291" s="35"/>
      <c r="I291" s="34"/>
      <c r="J291" s="34"/>
      <c r="K291" s="31"/>
      <c r="L291" s="31"/>
      <c r="M291" s="31"/>
      <c r="N291" s="31"/>
      <c r="O291" s="31"/>
      <c r="P291" s="17"/>
    </row>
    <row r="292" spans="1:16" ht="25.5" hidden="1">
      <c r="A292" s="29"/>
      <c r="B292" s="51"/>
      <c r="C292" s="51" t="s">
        <v>245</v>
      </c>
      <c r="D292" s="26" t="s">
        <v>103</v>
      </c>
      <c r="E292" s="35">
        <f aca="true" t="shared" si="58" ref="E292:E332">G292+O292</f>
        <v>0</v>
      </c>
      <c r="F292" s="35"/>
      <c r="G292" s="39"/>
      <c r="H292" s="35"/>
      <c r="I292" s="34"/>
      <c r="J292" s="34"/>
      <c r="K292" s="31"/>
      <c r="L292" s="31"/>
      <c r="M292" s="31"/>
      <c r="N292" s="31"/>
      <c r="O292" s="31"/>
      <c r="P292" s="17"/>
    </row>
    <row r="293" spans="1:16" ht="15.75" hidden="1">
      <c r="A293" s="29"/>
      <c r="B293" s="51"/>
      <c r="C293" s="51" t="s">
        <v>246</v>
      </c>
      <c r="D293" s="26" t="s">
        <v>104</v>
      </c>
      <c r="E293" s="35">
        <f t="shared" si="58"/>
        <v>0</v>
      </c>
      <c r="F293" s="35"/>
      <c r="G293" s="39"/>
      <c r="H293" s="35"/>
      <c r="I293" s="34"/>
      <c r="J293" s="34"/>
      <c r="K293" s="31"/>
      <c r="L293" s="31"/>
      <c r="M293" s="31"/>
      <c r="N293" s="31"/>
      <c r="O293" s="31"/>
      <c r="P293" s="17"/>
    </row>
    <row r="294" spans="1:16" ht="15.75" hidden="1">
      <c r="A294" s="29"/>
      <c r="B294" s="51"/>
      <c r="C294" s="51" t="s">
        <v>247</v>
      </c>
      <c r="D294" s="26" t="s">
        <v>104</v>
      </c>
      <c r="E294" s="35">
        <f t="shared" si="58"/>
        <v>0</v>
      </c>
      <c r="F294" s="35"/>
      <c r="G294" s="39"/>
      <c r="H294" s="35"/>
      <c r="I294" s="34"/>
      <c r="J294" s="34"/>
      <c r="K294" s="31"/>
      <c r="L294" s="31"/>
      <c r="M294" s="31"/>
      <c r="N294" s="31"/>
      <c r="O294" s="31"/>
      <c r="P294" s="17"/>
    </row>
    <row r="295" spans="1:16" ht="25.5" hidden="1">
      <c r="A295" s="29"/>
      <c r="B295" s="51"/>
      <c r="C295" s="51" t="s">
        <v>248</v>
      </c>
      <c r="D295" s="26" t="s">
        <v>105</v>
      </c>
      <c r="E295" s="35">
        <f t="shared" si="58"/>
        <v>0</v>
      </c>
      <c r="F295" s="35"/>
      <c r="G295" s="39"/>
      <c r="H295" s="35"/>
      <c r="I295" s="34"/>
      <c r="J295" s="34"/>
      <c r="K295" s="31"/>
      <c r="L295" s="31"/>
      <c r="M295" s="31"/>
      <c r="N295" s="31"/>
      <c r="O295" s="31"/>
      <c r="P295" s="17"/>
    </row>
    <row r="296" spans="1:16" ht="25.5" hidden="1">
      <c r="A296" s="29"/>
      <c r="B296" s="51"/>
      <c r="C296" s="51" t="s">
        <v>249</v>
      </c>
      <c r="D296" s="26" t="s">
        <v>105</v>
      </c>
      <c r="E296" s="35">
        <f t="shared" si="58"/>
        <v>0</v>
      </c>
      <c r="F296" s="35"/>
      <c r="G296" s="39"/>
      <c r="H296" s="35"/>
      <c r="I296" s="34"/>
      <c r="J296" s="34"/>
      <c r="K296" s="31"/>
      <c r="L296" s="31"/>
      <c r="M296" s="31"/>
      <c r="N296" s="31"/>
      <c r="O296" s="31"/>
      <c r="P296" s="17"/>
    </row>
    <row r="297" spans="1:16" s="144" customFormat="1" ht="15.75">
      <c r="A297" s="151"/>
      <c r="B297" s="151"/>
      <c r="C297" s="151" t="s">
        <v>329</v>
      </c>
      <c r="D297" s="152" t="s">
        <v>330</v>
      </c>
      <c r="E297" s="153">
        <f t="shared" si="58"/>
        <v>62533</v>
      </c>
      <c r="F297" s="150"/>
      <c r="G297" s="145">
        <f>L297</f>
        <v>62533</v>
      </c>
      <c r="H297" s="145"/>
      <c r="I297" s="145"/>
      <c r="J297" s="145"/>
      <c r="K297" s="145"/>
      <c r="L297" s="153">
        <v>62533</v>
      </c>
      <c r="M297" s="145"/>
      <c r="N297" s="145"/>
      <c r="O297" s="145"/>
      <c r="P297" s="154"/>
    </row>
    <row r="298" spans="1:16" ht="25.5">
      <c r="A298" s="29"/>
      <c r="B298" s="29" t="s">
        <v>164</v>
      </c>
      <c r="C298" s="29"/>
      <c r="D298" s="50" t="s">
        <v>250</v>
      </c>
      <c r="E298" s="34">
        <f t="shared" si="58"/>
        <v>2119321</v>
      </c>
      <c r="F298" s="34"/>
      <c r="G298" s="31">
        <f aca="true" t="shared" si="59" ref="G298:O298">SUM(G299:G308)</f>
        <v>2119321</v>
      </c>
      <c r="H298" s="34">
        <f t="shared" si="59"/>
        <v>2117281</v>
      </c>
      <c r="I298" s="34">
        <f t="shared" si="59"/>
        <v>1436182</v>
      </c>
      <c r="J298" s="34">
        <f t="shared" si="59"/>
        <v>252796</v>
      </c>
      <c r="K298" s="31">
        <f t="shared" si="59"/>
        <v>0</v>
      </c>
      <c r="L298" s="31">
        <f t="shared" si="59"/>
        <v>2040</v>
      </c>
      <c r="M298" s="31">
        <f t="shared" si="59"/>
        <v>0</v>
      </c>
      <c r="N298" s="31">
        <f t="shared" si="59"/>
        <v>0</v>
      </c>
      <c r="O298" s="31">
        <f t="shared" si="59"/>
        <v>0</v>
      </c>
      <c r="P298" s="17"/>
    </row>
    <row r="299" spans="1:16" ht="36" hidden="1">
      <c r="A299" s="51"/>
      <c r="B299" s="51"/>
      <c r="C299" s="51" t="s">
        <v>126</v>
      </c>
      <c r="D299" s="25" t="s">
        <v>125</v>
      </c>
      <c r="E299" s="34">
        <f t="shared" si="58"/>
        <v>0</v>
      </c>
      <c r="F299" s="35"/>
      <c r="G299" s="39"/>
      <c r="H299" s="35"/>
      <c r="I299" s="35"/>
      <c r="J299" s="35"/>
      <c r="K299" s="39"/>
      <c r="L299" s="39"/>
      <c r="M299" s="39"/>
      <c r="N299" s="39"/>
      <c r="O299" s="39"/>
      <c r="P299" s="17"/>
    </row>
    <row r="300" spans="1:16" s="144" customFormat="1" ht="36">
      <c r="A300" s="219"/>
      <c r="B300" s="219"/>
      <c r="C300" s="219" t="s">
        <v>320</v>
      </c>
      <c r="D300" s="221" t="s">
        <v>323</v>
      </c>
      <c r="E300" s="150">
        <f t="shared" si="58"/>
        <v>2040</v>
      </c>
      <c r="F300" s="153"/>
      <c r="G300" s="153">
        <f>L300</f>
        <v>2040</v>
      </c>
      <c r="H300" s="153"/>
      <c r="I300" s="153"/>
      <c r="J300" s="153"/>
      <c r="K300" s="153"/>
      <c r="L300" s="153">
        <v>2040</v>
      </c>
      <c r="M300" s="153"/>
      <c r="N300" s="153"/>
      <c r="O300" s="153"/>
      <c r="P300" s="154"/>
    </row>
    <row r="301" spans="1:16" s="144" customFormat="1" ht="38.25" customHeight="1">
      <c r="A301" s="151"/>
      <c r="B301" s="151"/>
      <c r="C301" s="151" t="s">
        <v>91</v>
      </c>
      <c r="D301" s="152" t="s">
        <v>101</v>
      </c>
      <c r="E301" s="150">
        <f t="shared" si="58"/>
        <v>1332915</v>
      </c>
      <c r="F301" s="150"/>
      <c r="G301" s="145">
        <v>1332915</v>
      </c>
      <c r="H301" s="145">
        <f>I301</f>
        <v>1332915</v>
      </c>
      <c r="I301" s="145">
        <v>1332915</v>
      </c>
      <c r="J301" s="145"/>
      <c r="K301" s="145"/>
      <c r="L301" s="153"/>
      <c r="M301" s="145"/>
      <c r="N301" s="145"/>
      <c r="O301" s="145"/>
      <c r="P301" s="154"/>
    </row>
    <row r="302" spans="1:16" s="144" customFormat="1" ht="25.5">
      <c r="A302" s="151"/>
      <c r="B302" s="151"/>
      <c r="C302" s="151" t="s">
        <v>92</v>
      </c>
      <c r="D302" s="152" t="s">
        <v>102</v>
      </c>
      <c r="E302" s="150">
        <f t="shared" si="58"/>
        <v>100767</v>
      </c>
      <c r="F302" s="150"/>
      <c r="G302" s="145">
        <v>100767</v>
      </c>
      <c r="H302" s="145">
        <f>I302</f>
        <v>100767</v>
      </c>
      <c r="I302" s="145">
        <v>100767</v>
      </c>
      <c r="J302" s="145"/>
      <c r="K302" s="145"/>
      <c r="L302" s="153"/>
      <c r="M302" s="145"/>
      <c r="N302" s="145"/>
      <c r="O302" s="145"/>
      <c r="P302" s="154"/>
    </row>
    <row r="303" spans="1:16" s="144" customFormat="1" ht="25.5">
      <c r="A303" s="151"/>
      <c r="B303" s="151"/>
      <c r="C303" s="151" t="s">
        <v>93</v>
      </c>
      <c r="D303" s="152" t="s">
        <v>103</v>
      </c>
      <c r="E303" s="150">
        <f t="shared" si="58"/>
        <v>218377</v>
      </c>
      <c r="F303" s="150"/>
      <c r="G303" s="145">
        <v>218377</v>
      </c>
      <c r="H303" s="145">
        <f>J303</f>
        <v>218377</v>
      </c>
      <c r="I303" s="145"/>
      <c r="J303" s="145">
        <v>218377</v>
      </c>
      <c r="K303" s="145"/>
      <c r="L303" s="153"/>
      <c r="M303" s="145"/>
      <c r="N303" s="145"/>
      <c r="O303" s="145"/>
      <c r="P303" s="154"/>
    </row>
    <row r="304" spans="1:16" s="144" customFormat="1" ht="41.25" customHeight="1">
      <c r="A304" s="151"/>
      <c r="B304" s="151"/>
      <c r="C304" s="151" t="s">
        <v>94</v>
      </c>
      <c r="D304" s="152" t="s">
        <v>104</v>
      </c>
      <c r="E304" s="150">
        <f t="shared" si="58"/>
        <v>34419</v>
      </c>
      <c r="F304" s="150"/>
      <c r="G304" s="145">
        <v>34419</v>
      </c>
      <c r="H304" s="145">
        <f>J304</f>
        <v>34419</v>
      </c>
      <c r="I304" s="145"/>
      <c r="J304" s="145">
        <v>34419</v>
      </c>
      <c r="K304" s="145"/>
      <c r="L304" s="153"/>
      <c r="M304" s="145"/>
      <c r="N304" s="145"/>
      <c r="O304" s="145"/>
      <c r="P304" s="154"/>
    </row>
    <row r="305" spans="1:16" s="144" customFormat="1" ht="28.5" customHeight="1">
      <c r="A305" s="151"/>
      <c r="B305" s="151"/>
      <c r="C305" s="151" t="s">
        <v>95</v>
      </c>
      <c r="D305" s="152" t="s">
        <v>105</v>
      </c>
      <c r="E305" s="150">
        <f t="shared" si="58"/>
        <v>2500</v>
      </c>
      <c r="F305" s="150"/>
      <c r="G305" s="145">
        <f>I305</f>
        <v>2500</v>
      </c>
      <c r="H305" s="145">
        <f>I305</f>
        <v>2500</v>
      </c>
      <c r="I305" s="145">
        <v>2500</v>
      </c>
      <c r="J305" s="145"/>
      <c r="K305" s="145"/>
      <c r="L305" s="153"/>
      <c r="M305" s="145"/>
      <c r="N305" s="145"/>
      <c r="O305" s="145"/>
      <c r="P305" s="154"/>
    </row>
    <row r="306" spans="1:16" s="144" customFormat="1" ht="24" customHeight="1" hidden="1">
      <c r="A306" s="151"/>
      <c r="B306" s="151"/>
      <c r="C306" s="151" t="s">
        <v>96</v>
      </c>
      <c r="D306" s="152" t="s">
        <v>106</v>
      </c>
      <c r="E306" s="150">
        <f t="shared" si="58"/>
        <v>0</v>
      </c>
      <c r="F306" s="150"/>
      <c r="G306" s="145"/>
      <c r="H306" s="145"/>
      <c r="I306" s="145"/>
      <c r="J306" s="145"/>
      <c r="K306" s="145"/>
      <c r="L306" s="153"/>
      <c r="M306" s="145"/>
      <c r="N306" s="145"/>
      <c r="O306" s="145"/>
      <c r="P306" s="154"/>
    </row>
    <row r="307" spans="1:16" s="144" customFormat="1" ht="38.25" hidden="1">
      <c r="A307" s="151"/>
      <c r="B307" s="151"/>
      <c r="C307" s="151" t="s">
        <v>97</v>
      </c>
      <c r="D307" s="152" t="s">
        <v>107</v>
      </c>
      <c r="E307" s="150">
        <f t="shared" si="58"/>
        <v>0</v>
      </c>
      <c r="F307" s="150"/>
      <c r="G307" s="145"/>
      <c r="H307" s="145"/>
      <c r="I307" s="145"/>
      <c r="J307" s="145"/>
      <c r="K307" s="145"/>
      <c r="L307" s="153"/>
      <c r="M307" s="145"/>
      <c r="N307" s="145"/>
      <c r="O307" s="145"/>
      <c r="P307" s="154"/>
    </row>
    <row r="308" spans="1:16" s="144" customFormat="1" ht="38.25">
      <c r="A308" s="151"/>
      <c r="B308" s="151"/>
      <c r="C308" s="151"/>
      <c r="D308" s="152" t="s">
        <v>347</v>
      </c>
      <c r="E308" s="150">
        <f t="shared" si="58"/>
        <v>428303</v>
      </c>
      <c r="F308" s="150"/>
      <c r="G308" s="145">
        <v>428303</v>
      </c>
      <c r="H308" s="145">
        <v>428303</v>
      </c>
      <c r="I308" s="145"/>
      <c r="J308" s="145"/>
      <c r="K308" s="145"/>
      <c r="L308" s="153"/>
      <c r="M308" s="145"/>
      <c r="N308" s="145"/>
      <c r="O308" s="145"/>
      <c r="P308" s="154"/>
    </row>
    <row r="309" spans="1:16" ht="38.25">
      <c r="A309" s="29"/>
      <c r="B309" s="29" t="s">
        <v>165</v>
      </c>
      <c r="C309" s="29"/>
      <c r="D309" s="50" t="s">
        <v>146</v>
      </c>
      <c r="E309" s="31">
        <f t="shared" si="58"/>
        <v>39949</v>
      </c>
      <c r="F309" s="31"/>
      <c r="G309" s="31">
        <f aca="true" t="shared" si="60" ref="G309:O309">G310</f>
        <v>39949</v>
      </c>
      <c r="H309" s="34">
        <f t="shared" si="60"/>
        <v>39949</v>
      </c>
      <c r="I309" s="34">
        <f t="shared" si="60"/>
        <v>0</v>
      </c>
      <c r="J309" s="34">
        <f t="shared" si="60"/>
        <v>0</v>
      </c>
      <c r="K309" s="31">
        <f t="shared" si="60"/>
        <v>0</v>
      </c>
      <c r="L309" s="31"/>
      <c r="M309" s="31">
        <f t="shared" si="60"/>
        <v>0</v>
      </c>
      <c r="N309" s="31">
        <f t="shared" si="60"/>
        <v>0</v>
      </c>
      <c r="O309" s="31">
        <f t="shared" si="60"/>
        <v>0</v>
      </c>
      <c r="P309" s="17"/>
    </row>
    <row r="310" spans="1:16" s="144" customFormat="1" ht="38.25">
      <c r="A310" s="151"/>
      <c r="B310" s="151"/>
      <c r="C310" s="151"/>
      <c r="D310" s="152" t="s">
        <v>347</v>
      </c>
      <c r="E310" s="150">
        <f t="shared" si="58"/>
        <v>39949</v>
      </c>
      <c r="F310" s="145"/>
      <c r="G310" s="145">
        <v>39949</v>
      </c>
      <c r="H310" s="145">
        <v>39949</v>
      </c>
      <c r="I310" s="145"/>
      <c r="J310" s="145"/>
      <c r="K310" s="145"/>
      <c r="L310" s="153"/>
      <c r="M310" s="145"/>
      <c r="N310" s="145"/>
      <c r="O310" s="145"/>
      <c r="P310" s="154"/>
    </row>
    <row r="311" spans="1:16" ht="15.75">
      <c r="A311" s="29"/>
      <c r="B311" s="29" t="s">
        <v>166</v>
      </c>
      <c r="C311" s="29"/>
      <c r="D311" s="50" t="s">
        <v>114</v>
      </c>
      <c r="E311" s="31">
        <f t="shared" si="58"/>
        <v>40000</v>
      </c>
      <c r="F311" s="31"/>
      <c r="G311" s="31">
        <f aca="true" t="shared" si="61" ref="G311:O311">G312</f>
        <v>40000</v>
      </c>
      <c r="H311" s="34">
        <f t="shared" si="61"/>
        <v>40000</v>
      </c>
      <c r="I311" s="34">
        <f t="shared" si="61"/>
        <v>0</v>
      </c>
      <c r="J311" s="34">
        <f t="shared" si="61"/>
        <v>0</v>
      </c>
      <c r="K311" s="31">
        <f t="shared" si="61"/>
        <v>0</v>
      </c>
      <c r="L311" s="31"/>
      <c r="M311" s="31">
        <f t="shared" si="61"/>
        <v>0</v>
      </c>
      <c r="N311" s="31">
        <f t="shared" si="61"/>
        <v>0</v>
      </c>
      <c r="O311" s="31">
        <f t="shared" si="61"/>
        <v>0</v>
      </c>
      <c r="P311" s="17"/>
    </row>
    <row r="312" spans="1:16" s="144" customFormat="1" ht="38.25">
      <c r="A312" s="151"/>
      <c r="B312" s="151"/>
      <c r="C312" s="151"/>
      <c r="D312" s="152" t="s">
        <v>347</v>
      </c>
      <c r="E312" s="150">
        <f t="shared" si="58"/>
        <v>40000</v>
      </c>
      <c r="F312" s="145"/>
      <c r="G312" s="145">
        <v>40000</v>
      </c>
      <c r="H312" s="145">
        <v>40000</v>
      </c>
      <c r="I312" s="145"/>
      <c r="J312" s="145"/>
      <c r="K312" s="145"/>
      <c r="L312" s="153"/>
      <c r="M312" s="145"/>
      <c r="N312" s="145"/>
      <c r="O312" s="145"/>
      <c r="P312" s="154"/>
    </row>
    <row r="313" spans="1:16" s="182" customFormat="1" ht="63">
      <c r="A313" s="11" t="s">
        <v>351</v>
      </c>
      <c r="B313" s="123"/>
      <c r="C313" s="123"/>
      <c r="D313" s="16" t="s">
        <v>352</v>
      </c>
      <c r="E313" s="13">
        <f>E314+E316+E318+E320+E322+E324+E326+E328</f>
        <v>500000</v>
      </c>
      <c r="F313" s="13">
        <f>F314+F316+F318+F320+F322+F324+F326+F328</f>
        <v>10000</v>
      </c>
      <c r="G313" s="13">
        <f>G314+G316+G318+G320+G322+G324+G326+G328</f>
        <v>500000</v>
      </c>
      <c r="H313" s="13">
        <f>H314+H316+H318+H320+H322+H324+H326+H328</f>
        <v>500000</v>
      </c>
      <c r="I313" s="13"/>
      <c r="J313" s="13"/>
      <c r="K313" s="13"/>
      <c r="L313" s="13"/>
      <c r="M313" s="13"/>
      <c r="N313" s="124"/>
      <c r="O313" s="124"/>
      <c r="P313" s="130"/>
    </row>
    <row r="314" spans="1:16" s="182" customFormat="1" ht="25.5">
      <c r="A314" s="183"/>
      <c r="B314" s="33" t="s">
        <v>372</v>
      </c>
      <c r="C314" s="183"/>
      <c r="D314" s="93" t="s">
        <v>373</v>
      </c>
      <c r="E314" s="34">
        <f>E315</f>
        <v>235000</v>
      </c>
      <c r="F314" s="162"/>
      <c r="G314" s="34">
        <f>G315</f>
        <v>235000</v>
      </c>
      <c r="H314" s="34">
        <f>H315</f>
        <v>235000</v>
      </c>
      <c r="I314" s="162"/>
      <c r="J314" s="162"/>
      <c r="K314" s="162"/>
      <c r="L314" s="35"/>
      <c r="M314" s="162"/>
      <c r="N314" s="162"/>
      <c r="O314" s="162"/>
      <c r="P314" s="181"/>
    </row>
    <row r="315" spans="1:16" s="144" customFormat="1" ht="38.25">
      <c r="A315" s="151"/>
      <c r="B315" s="151"/>
      <c r="C315" s="151"/>
      <c r="D315" s="152" t="s">
        <v>347</v>
      </c>
      <c r="E315" s="150">
        <f>G315+O315</f>
        <v>235000</v>
      </c>
      <c r="F315" s="145"/>
      <c r="G315" s="145">
        <f>H315+I315+J315+K315+L315+M315+N315</f>
        <v>235000</v>
      </c>
      <c r="H315" s="145">
        <v>235000</v>
      </c>
      <c r="I315" s="145"/>
      <c r="J315" s="145"/>
      <c r="K315" s="145"/>
      <c r="L315" s="153"/>
      <c r="M315" s="145"/>
      <c r="N315" s="145"/>
      <c r="O315" s="145"/>
      <c r="P315" s="154"/>
    </row>
    <row r="316" spans="1:16" s="182" customFormat="1" ht="15.75">
      <c r="A316" s="183"/>
      <c r="B316" s="33" t="s">
        <v>374</v>
      </c>
      <c r="C316" s="183"/>
      <c r="D316" s="93" t="s">
        <v>375</v>
      </c>
      <c r="E316" s="34">
        <f>E317</f>
        <v>10000</v>
      </c>
      <c r="F316" s="34">
        <f>G317+J317+K317+L317+M317</f>
        <v>10000</v>
      </c>
      <c r="G316" s="34">
        <f>H317+K317+L317+M317+N317</f>
        <v>10000</v>
      </c>
      <c r="H316" s="34">
        <f>H317</f>
        <v>10000</v>
      </c>
      <c r="I316" s="162"/>
      <c r="J316" s="162"/>
      <c r="K316" s="162"/>
      <c r="L316" s="35"/>
      <c r="M316" s="162"/>
      <c r="N316" s="162"/>
      <c r="O316" s="162"/>
      <c r="P316" s="181"/>
    </row>
    <row r="317" spans="1:16" s="144" customFormat="1" ht="38.25">
      <c r="A317" s="151"/>
      <c r="B317" s="151"/>
      <c r="C317" s="151"/>
      <c r="D317" s="152" t="s">
        <v>347</v>
      </c>
      <c r="E317" s="150">
        <f>G317+O317</f>
        <v>10000</v>
      </c>
      <c r="F317" s="145"/>
      <c r="G317" s="145">
        <f>H317</f>
        <v>10000</v>
      </c>
      <c r="H317" s="145">
        <v>10000</v>
      </c>
      <c r="I317" s="145"/>
      <c r="J317" s="145"/>
      <c r="K317" s="145"/>
      <c r="L317" s="153"/>
      <c r="M317" s="145"/>
      <c r="N317" s="145"/>
      <c r="O317" s="145"/>
      <c r="P317" s="154"/>
    </row>
    <row r="318" spans="1:16" s="182" customFormat="1" ht="25.5">
      <c r="A318" s="183"/>
      <c r="B318" s="33" t="s">
        <v>376</v>
      </c>
      <c r="C318" s="33"/>
      <c r="D318" s="93" t="s">
        <v>377</v>
      </c>
      <c r="E318" s="34">
        <f>E319</f>
        <v>160000</v>
      </c>
      <c r="F318" s="34"/>
      <c r="G318" s="34">
        <f>G319</f>
        <v>160000</v>
      </c>
      <c r="H318" s="34">
        <f>H319</f>
        <v>160000</v>
      </c>
      <c r="I318" s="162"/>
      <c r="J318" s="162"/>
      <c r="K318" s="162"/>
      <c r="L318" s="35"/>
      <c r="M318" s="162"/>
      <c r="N318" s="162"/>
      <c r="O318" s="162"/>
      <c r="P318" s="181"/>
    </row>
    <row r="319" spans="1:16" s="144" customFormat="1" ht="38.25">
      <c r="A319" s="151"/>
      <c r="B319" s="151"/>
      <c r="C319" s="151"/>
      <c r="D319" s="152" t="s">
        <v>347</v>
      </c>
      <c r="E319" s="150">
        <f>G319+O319</f>
        <v>160000</v>
      </c>
      <c r="F319" s="145"/>
      <c r="G319" s="145">
        <f>H319+K319+L319+N319</f>
        <v>160000</v>
      </c>
      <c r="H319" s="145">
        <v>160000</v>
      </c>
      <c r="I319" s="145"/>
      <c r="J319" s="145"/>
      <c r="K319" s="145"/>
      <c r="L319" s="153"/>
      <c r="M319" s="145"/>
      <c r="N319" s="145"/>
      <c r="O319" s="145"/>
      <c r="P319" s="154"/>
    </row>
    <row r="320" spans="1:16" s="182" customFormat="1" ht="38.25">
      <c r="A320" s="183"/>
      <c r="B320" s="33" t="s">
        <v>378</v>
      </c>
      <c r="C320" s="33"/>
      <c r="D320" s="93" t="s">
        <v>379</v>
      </c>
      <c r="E320" s="34">
        <f>E321</f>
        <v>10000</v>
      </c>
      <c r="F320" s="34"/>
      <c r="G320" s="34">
        <f>G321</f>
        <v>10000</v>
      </c>
      <c r="H320" s="34">
        <f>H321</f>
        <v>10000</v>
      </c>
      <c r="I320" s="162"/>
      <c r="J320" s="162"/>
      <c r="K320" s="162"/>
      <c r="L320" s="35"/>
      <c r="M320" s="162"/>
      <c r="N320" s="162"/>
      <c r="O320" s="162"/>
      <c r="P320" s="181"/>
    </row>
    <row r="321" spans="1:16" s="144" customFormat="1" ht="38.25">
      <c r="A321" s="151"/>
      <c r="B321" s="151"/>
      <c r="C321" s="151"/>
      <c r="D321" s="152" t="s">
        <v>347</v>
      </c>
      <c r="E321" s="150">
        <f>G321+O321</f>
        <v>10000</v>
      </c>
      <c r="F321" s="145"/>
      <c r="G321" s="145">
        <f>H321+K321+L321+M321+N321</f>
        <v>10000</v>
      </c>
      <c r="H321" s="145">
        <v>10000</v>
      </c>
      <c r="I321" s="145"/>
      <c r="J321" s="145"/>
      <c r="K321" s="145"/>
      <c r="L321" s="153"/>
      <c r="M321" s="145"/>
      <c r="N321" s="145"/>
      <c r="O321" s="145"/>
      <c r="P321" s="154"/>
    </row>
    <row r="322" spans="1:16" s="182" customFormat="1" ht="25.5">
      <c r="A322" s="183"/>
      <c r="B322" s="33" t="s">
        <v>380</v>
      </c>
      <c r="C322" s="33"/>
      <c r="D322" s="93" t="s">
        <v>381</v>
      </c>
      <c r="E322" s="34">
        <f>E323</f>
        <v>10000</v>
      </c>
      <c r="F322" s="34"/>
      <c r="G322" s="34">
        <f>G323</f>
        <v>10000</v>
      </c>
      <c r="H322" s="34">
        <f>H323</f>
        <v>10000</v>
      </c>
      <c r="I322" s="162"/>
      <c r="J322" s="162"/>
      <c r="K322" s="162"/>
      <c r="L322" s="35"/>
      <c r="M322" s="162"/>
      <c r="N322" s="162"/>
      <c r="O322" s="162"/>
      <c r="P322" s="181"/>
    </row>
    <row r="323" spans="1:16" s="144" customFormat="1" ht="38.25">
      <c r="A323" s="151"/>
      <c r="B323" s="155"/>
      <c r="C323" s="155"/>
      <c r="D323" s="152" t="s">
        <v>347</v>
      </c>
      <c r="E323" s="150">
        <f>G323+O323</f>
        <v>10000</v>
      </c>
      <c r="F323" s="145"/>
      <c r="G323" s="145">
        <f>H323+K323+L323+M323+N323</f>
        <v>10000</v>
      </c>
      <c r="H323" s="145">
        <v>10000</v>
      </c>
      <c r="I323" s="145"/>
      <c r="J323" s="145"/>
      <c r="K323" s="145"/>
      <c r="L323" s="153"/>
      <c r="M323" s="145"/>
      <c r="N323" s="145"/>
      <c r="O323" s="145"/>
      <c r="P323" s="154"/>
    </row>
    <row r="324" spans="1:16" s="182" customFormat="1" ht="25.5">
      <c r="A324" s="183"/>
      <c r="B324" s="33" t="s">
        <v>382</v>
      </c>
      <c r="C324" s="33"/>
      <c r="D324" s="93" t="s">
        <v>383</v>
      </c>
      <c r="E324" s="34">
        <f>E325</f>
        <v>15000</v>
      </c>
      <c r="F324" s="34"/>
      <c r="G324" s="34">
        <f>G325</f>
        <v>15000</v>
      </c>
      <c r="H324" s="34">
        <f>H325</f>
        <v>15000</v>
      </c>
      <c r="I324" s="162"/>
      <c r="J324" s="162"/>
      <c r="K324" s="162"/>
      <c r="L324" s="35"/>
      <c r="M324" s="162"/>
      <c r="N324" s="162"/>
      <c r="O324" s="162"/>
      <c r="P324" s="181"/>
    </row>
    <row r="325" spans="1:16" s="144" customFormat="1" ht="38.25">
      <c r="A325" s="151"/>
      <c r="B325" s="155"/>
      <c r="C325" s="155"/>
      <c r="D325" s="152" t="s">
        <v>347</v>
      </c>
      <c r="E325" s="150">
        <f>G325+O325</f>
        <v>15000</v>
      </c>
      <c r="F325" s="150"/>
      <c r="G325" s="153">
        <f>H325+K325+L325+M325+N325</f>
        <v>15000</v>
      </c>
      <c r="H325" s="153">
        <v>15000</v>
      </c>
      <c r="I325" s="145"/>
      <c r="J325" s="145"/>
      <c r="K325" s="145"/>
      <c r="L325" s="153"/>
      <c r="M325" s="145"/>
      <c r="N325" s="145"/>
      <c r="O325" s="145"/>
      <c r="P325" s="154"/>
    </row>
    <row r="326" spans="1:16" s="182" customFormat="1" ht="38.25">
      <c r="A326" s="183"/>
      <c r="B326" s="33" t="s">
        <v>384</v>
      </c>
      <c r="C326" s="33"/>
      <c r="D326" s="93" t="s">
        <v>385</v>
      </c>
      <c r="E326" s="34">
        <f>E327</f>
        <v>10000</v>
      </c>
      <c r="F326" s="34"/>
      <c r="G326" s="34">
        <f>G327</f>
        <v>10000</v>
      </c>
      <c r="H326" s="34">
        <f>H327</f>
        <v>10000</v>
      </c>
      <c r="I326" s="162"/>
      <c r="J326" s="162"/>
      <c r="K326" s="162"/>
      <c r="L326" s="35"/>
      <c r="M326" s="162"/>
      <c r="N326" s="162"/>
      <c r="O326" s="162"/>
      <c r="P326" s="181"/>
    </row>
    <row r="327" spans="1:16" s="144" customFormat="1" ht="38.25">
      <c r="A327" s="151"/>
      <c r="B327" s="155"/>
      <c r="C327" s="155"/>
      <c r="D327" s="152" t="s">
        <v>347</v>
      </c>
      <c r="E327" s="150">
        <f>G327+O327</f>
        <v>10000</v>
      </c>
      <c r="F327" s="145"/>
      <c r="G327" s="145">
        <f>H327+K327+L327+M327+N327</f>
        <v>10000</v>
      </c>
      <c r="H327" s="145">
        <v>10000</v>
      </c>
      <c r="I327" s="145"/>
      <c r="J327" s="145"/>
      <c r="K327" s="145"/>
      <c r="L327" s="153"/>
      <c r="M327" s="145"/>
      <c r="N327" s="145"/>
      <c r="O327" s="145"/>
      <c r="P327" s="154"/>
    </row>
    <row r="328" spans="1:16" s="182" customFormat="1" ht="15.75">
      <c r="A328" s="183"/>
      <c r="B328" s="33" t="s">
        <v>386</v>
      </c>
      <c r="C328" s="33"/>
      <c r="D328" s="93" t="s">
        <v>114</v>
      </c>
      <c r="E328" s="34">
        <f>E329</f>
        <v>50000</v>
      </c>
      <c r="F328" s="34"/>
      <c r="G328" s="34">
        <f>G329</f>
        <v>50000</v>
      </c>
      <c r="H328" s="34">
        <f>H329</f>
        <v>50000</v>
      </c>
      <c r="I328" s="162"/>
      <c r="J328" s="162"/>
      <c r="K328" s="162"/>
      <c r="L328" s="35"/>
      <c r="M328" s="162"/>
      <c r="N328" s="162"/>
      <c r="O328" s="162"/>
      <c r="P328" s="181"/>
    </row>
    <row r="329" spans="1:16" s="144" customFormat="1" ht="38.25">
      <c r="A329" s="151"/>
      <c r="B329" s="151"/>
      <c r="C329" s="151"/>
      <c r="D329" s="152" t="s">
        <v>347</v>
      </c>
      <c r="E329" s="150">
        <f>G329+O329</f>
        <v>50000</v>
      </c>
      <c r="F329" s="145"/>
      <c r="G329" s="145">
        <f>H329+K329+L329+M329+N329</f>
        <v>50000</v>
      </c>
      <c r="H329" s="145">
        <v>50000</v>
      </c>
      <c r="I329" s="145"/>
      <c r="J329" s="145"/>
      <c r="K329" s="145"/>
      <c r="L329" s="153"/>
      <c r="M329" s="145"/>
      <c r="N329" s="145"/>
      <c r="O329" s="145"/>
      <c r="P329" s="154"/>
    </row>
    <row r="330" spans="1:16" ht="47.25">
      <c r="A330" s="11" t="s">
        <v>167</v>
      </c>
      <c r="B330" s="11"/>
      <c r="C330" s="11"/>
      <c r="D330" s="16" t="s">
        <v>168</v>
      </c>
      <c r="E330" s="13">
        <f t="shared" si="58"/>
        <v>80000</v>
      </c>
      <c r="F330" s="13"/>
      <c r="G330" s="13">
        <f aca="true" t="shared" si="62" ref="G330:O331">G331</f>
        <v>80000</v>
      </c>
      <c r="H330" s="13">
        <f t="shared" si="62"/>
        <v>80000</v>
      </c>
      <c r="I330" s="13">
        <f t="shared" si="62"/>
        <v>0</v>
      </c>
      <c r="J330" s="13">
        <f t="shared" si="62"/>
        <v>0</v>
      </c>
      <c r="K330" s="13">
        <f t="shared" si="62"/>
        <v>0</v>
      </c>
      <c r="L330" s="13"/>
      <c r="M330" s="13">
        <f t="shared" si="62"/>
        <v>0</v>
      </c>
      <c r="N330" s="13">
        <f t="shared" si="62"/>
        <v>0</v>
      </c>
      <c r="O330" s="13">
        <f t="shared" si="62"/>
        <v>0</v>
      </c>
      <c r="P330" s="130"/>
    </row>
    <row r="331" spans="1:16" ht="25.5">
      <c r="A331" s="29"/>
      <c r="B331" s="29" t="s">
        <v>169</v>
      </c>
      <c r="C331" s="29"/>
      <c r="D331" s="50" t="s">
        <v>170</v>
      </c>
      <c r="E331" s="34">
        <f t="shared" si="58"/>
        <v>80000</v>
      </c>
      <c r="F331" s="34"/>
      <c r="G331" s="31">
        <f t="shared" si="62"/>
        <v>80000</v>
      </c>
      <c r="H331" s="34">
        <f t="shared" si="62"/>
        <v>80000</v>
      </c>
      <c r="I331" s="34">
        <f t="shared" si="62"/>
        <v>0</v>
      </c>
      <c r="J331" s="34">
        <f t="shared" si="62"/>
        <v>0</v>
      </c>
      <c r="K331" s="31">
        <f t="shared" si="62"/>
        <v>0</v>
      </c>
      <c r="L331" s="31"/>
      <c r="M331" s="31">
        <f t="shared" si="62"/>
        <v>0</v>
      </c>
      <c r="N331" s="31">
        <f t="shared" si="62"/>
        <v>0</v>
      </c>
      <c r="O331" s="31">
        <f t="shared" si="62"/>
        <v>0</v>
      </c>
      <c r="P331" s="17"/>
    </row>
    <row r="332" spans="1:16" s="144" customFormat="1" ht="38.25">
      <c r="A332" s="151"/>
      <c r="B332" s="151"/>
      <c r="C332" s="151"/>
      <c r="D332" s="152" t="s">
        <v>347</v>
      </c>
      <c r="E332" s="150">
        <f t="shared" si="58"/>
        <v>80000</v>
      </c>
      <c r="F332" s="150"/>
      <c r="G332" s="145">
        <v>80000</v>
      </c>
      <c r="H332" s="145">
        <v>80000</v>
      </c>
      <c r="I332" s="145"/>
      <c r="J332" s="145"/>
      <c r="K332" s="145"/>
      <c r="L332" s="153"/>
      <c r="M332" s="145"/>
      <c r="N332" s="145"/>
      <c r="O332" s="145"/>
      <c r="P332" s="154"/>
    </row>
    <row r="333" spans="1:16" ht="15.75">
      <c r="A333" s="11" t="s">
        <v>171</v>
      </c>
      <c r="B333" s="11"/>
      <c r="C333" s="11"/>
      <c r="D333" s="16" t="s">
        <v>445</v>
      </c>
      <c r="E333" s="13">
        <f>E338+E334</f>
        <v>2500000</v>
      </c>
      <c r="F333" s="13"/>
      <c r="G333" s="13">
        <f aca="true" t="shared" si="63" ref="G333:N333">G338</f>
        <v>70000</v>
      </c>
      <c r="H333" s="13">
        <f t="shared" si="63"/>
        <v>70000</v>
      </c>
      <c r="I333" s="13">
        <f t="shared" si="63"/>
        <v>0</v>
      </c>
      <c r="J333" s="13">
        <f t="shared" si="63"/>
        <v>0</v>
      </c>
      <c r="K333" s="13">
        <f t="shared" si="63"/>
        <v>0</v>
      </c>
      <c r="L333" s="13"/>
      <c r="M333" s="13">
        <f t="shared" si="63"/>
        <v>0</v>
      </c>
      <c r="N333" s="13">
        <f t="shared" si="63"/>
        <v>0</v>
      </c>
      <c r="O333" s="13">
        <f>O334</f>
        <v>2430000</v>
      </c>
      <c r="P333" s="130"/>
    </row>
    <row r="334" spans="1:16" ht="15.75">
      <c r="A334" s="33"/>
      <c r="B334" s="33" t="s">
        <v>260</v>
      </c>
      <c r="C334" s="33"/>
      <c r="D334" s="125" t="s">
        <v>261</v>
      </c>
      <c r="E334" s="34">
        <f>E335+E336+E337</f>
        <v>2430000</v>
      </c>
      <c r="F334" s="34"/>
      <c r="G334" s="34"/>
      <c r="H334" s="34"/>
      <c r="I334" s="34"/>
      <c r="J334" s="34"/>
      <c r="K334" s="34"/>
      <c r="L334" s="34"/>
      <c r="M334" s="34"/>
      <c r="N334" s="34"/>
      <c r="O334" s="34">
        <f>O335+O336+O337</f>
        <v>2430000</v>
      </c>
      <c r="P334" s="17"/>
    </row>
    <row r="335" spans="1:16" ht="25.5">
      <c r="A335" s="33"/>
      <c r="B335" s="33"/>
      <c r="C335" s="108" t="s">
        <v>96</v>
      </c>
      <c r="D335" s="86" t="s">
        <v>106</v>
      </c>
      <c r="E335" s="34">
        <f>G335+O335</f>
        <v>769559</v>
      </c>
      <c r="F335" s="34"/>
      <c r="G335" s="35"/>
      <c r="H335" s="35"/>
      <c r="I335" s="34"/>
      <c r="J335" s="34"/>
      <c r="K335" s="34"/>
      <c r="L335" s="34"/>
      <c r="M335" s="34"/>
      <c r="N335" s="34"/>
      <c r="O335" s="35">
        <v>769559</v>
      </c>
      <c r="P335" s="17"/>
    </row>
    <row r="336" spans="1:16" ht="25.5">
      <c r="A336" s="33"/>
      <c r="B336" s="33"/>
      <c r="C336" s="108" t="s">
        <v>392</v>
      </c>
      <c r="D336" s="86" t="s">
        <v>106</v>
      </c>
      <c r="E336" s="34">
        <f>G336+O336</f>
        <v>1162309</v>
      </c>
      <c r="F336" s="34"/>
      <c r="G336" s="35"/>
      <c r="H336" s="35"/>
      <c r="I336" s="34"/>
      <c r="J336" s="34"/>
      <c r="K336" s="34"/>
      <c r="L336" s="34"/>
      <c r="M336" s="34"/>
      <c r="N336" s="34"/>
      <c r="O336" s="35">
        <v>1162309</v>
      </c>
      <c r="P336" s="17"/>
    </row>
    <row r="337" spans="1:16" ht="25.5">
      <c r="A337" s="33"/>
      <c r="B337" s="33"/>
      <c r="C337" s="108" t="s">
        <v>228</v>
      </c>
      <c r="D337" s="86" t="s">
        <v>106</v>
      </c>
      <c r="E337" s="34">
        <f>G337+O337</f>
        <v>498132</v>
      </c>
      <c r="F337" s="34"/>
      <c r="G337" s="35"/>
      <c r="H337" s="35"/>
      <c r="I337" s="34"/>
      <c r="J337" s="34"/>
      <c r="K337" s="34"/>
      <c r="L337" s="34"/>
      <c r="M337" s="34"/>
      <c r="N337" s="34"/>
      <c r="O337" s="35">
        <v>498132</v>
      </c>
      <c r="P337" s="17"/>
    </row>
    <row r="338" spans="1:16" ht="25.5">
      <c r="A338" s="29"/>
      <c r="B338" s="29" t="s">
        <v>253</v>
      </c>
      <c r="C338" s="29"/>
      <c r="D338" s="50" t="s">
        <v>447</v>
      </c>
      <c r="E338" s="34">
        <f>G338+O338</f>
        <v>70000</v>
      </c>
      <c r="F338" s="34"/>
      <c r="G338" s="31">
        <f aca="true" t="shared" si="64" ref="G338:O338">G339</f>
        <v>70000</v>
      </c>
      <c r="H338" s="34">
        <f t="shared" si="64"/>
        <v>70000</v>
      </c>
      <c r="I338" s="34">
        <f t="shared" si="64"/>
        <v>0</v>
      </c>
      <c r="J338" s="34">
        <f t="shared" si="64"/>
        <v>0</v>
      </c>
      <c r="K338" s="31">
        <f t="shared" si="64"/>
        <v>0</v>
      </c>
      <c r="L338" s="31"/>
      <c r="M338" s="31">
        <f t="shared" si="64"/>
        <v>0</v>
      </c>
      <c r="N338" s="31">
        <f t="shared" si="64"/>
        <v>0</v>
      </c>
      <c r="O338" s="31">
        <f t="shared" si="64"/>
        <v>0</v>
      </c>
      <c r="P338" s="17"/>
    </row>
    <row r="339" spans="1:16" s="144" customFormat="1" ht="38.25">
      <c r="A339" s="151"/>
      <c r="B339" s="151"/>
      <c r="C339" s="151"/>
      <c r="D339" s="152" t="s">
        <v>347</v>
      </c>
      <c r="E339" s="150">
        <f>G339+O339</f>
        <v>70000</v>
      </c>
      <c r="F339" s="150"/>
      <c r="G339" s="145">
        <v>70000</v>
      </c>
      <c r="H339" s="145">
        <v>70000</v>
      </c>
      <c r="I339" s="145"/>
      <c r="J339" s="145"/>
      <c r="K339" s="145"/>
      <c r="L339" s="153"/>
      <c r="M339" s="145"/>
      <c r="N339" s="145"/>
      <c r="O339" s="145"/>
      <c r="P339" s="154"/>
    </row>
    <row r="340" spans="1:16" ht="15.75">
      <c r="A340" s="257" t="s">
        <v>172</v>
      </c>
      <c r="B340" s="257"/>
      <c r="C340" s="257"/>
      <c r="D340" s="257"/>
      <c r="E340" s="34">
        <f>E11+E14+E20+E37+E40+E68+E100+E103+E122+E209+E213+E249+E256+E330+E333+E116+E113+E34+E313</f>
        <v>101025314</v>
      </c>
      <c r="F340" s="34">
        <f>F11+F14+F20+F37+F40+F68+F100+F103+F122+F209+F213+F249+F256+F330+F333+F116+F113+F34+F313</f>
        <v>10000</v>
      </c>
      <c r="G340" s="34">
        <f>G11+G14+G20+G37+G40+G68+G100+G103+G122+G209+G213+G249+G256+G330+G333+G116+G113+G34+G313</f>
        <v>67372653</v>
      </c>
      <c r="H340" s="34">
        <f>H11+H14+H20+H37+H40+H68+H100+H103+H122+H209+H213+H249+H256+H330+H333+H116+H113+H34+H313</f>
        <v>42489672</v>
      </c>
      <c r="I340" s="34">
        <f>I11+I14+I20+I37+I40+I68+I100+I103+I122+I209+I213+I249+I256+I330+I333</f>
        <v>22278804</v>
      </c>
      <c r="J340" s="34">
        <f>J11+J14+J17+J20+J37+J40+J68+J100+J103+J113+J122+J209+J213+J249+J256+J290+J330+J333</f>
        <v>3894090</v>
      </c>
      <c r="K340" s="31">
        <f>K11+K14+K17+K20+K37+K40+K68+K100+K103+K113+K122+K209+K213+K249+K256+K290+K330+K333</f>
        <v>20165368</v>
      </c>
      <c r="L340" s="31">
        <f>L11+L14+L17+L20+L37+L40+L68+L100+L103+L113+L122+L209+L213+L249+L256+L330+L333</f>
        <v>3118609</v>
      </c>
      <c r="M340" s="31">
        <f>M11+M14+M17+M20+M37+M40+M68+M100+M103+M113+M122+M209+M213+M249+M256+M290+M330+M333</f>
        <v>1599004</v>
      </c>
      <c r="N340" s="31">
        <f>N11+N14+N17+N20+N37+N40+N68+N100+N103+N113+N122+N209+N213+N249+N256+N290+N330+N333</f>
        <v>0</v>
      </c>
      <c r="O340" s="31">
        <f>O11+O14+O17+O20+O37+O40+O68+O100+O103+O113+O122+O209+O213+O249+O256+O290+O330+O333+O116</f>
        <v>33652661</v>
      </c>
      <c r="P340" s="31">
        <f>P11+P14+P17+P20+P37+P40+P68+P100+P103+P113+P122+P209+P213+P249+P256+P330+P333</f>
        <v>3409910</v>
      </c>
    </row>
    <row r="341" spans="1:15" ht="12.75">
      <c r="A341" s="20"/>
      <c r="B341" s="20"/>
      <c r="C341" s="20"/>
      <c r="D341" s="44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</row>
    <row r="342" spans="1:15" ht="12.75">
      <c r="A342" s="20"/>
      <c r="B342" s="20"/>
      <c r="C342" s="20"/>
      <c r="D342" s="44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</row>
    <row r="343" spans="1:15" ht="12.75">
      <c r="A343" s="20"/>
      <c r="B343" s="20"/>
      <c r="C343" s="20"/>
      <c r="D343" s="44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</row>
    <row r="344" spans="1:15" ht="12.75">
      <c r="A344" s="20"/>
      <c r="B344" s="20"/>
      <c r="C344" s="20"/>
      <c r="D344" s="44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</row>
    <row r="345" spans="1:15" ht="12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</row>
  </sheetData>
  <mergeCells count="18">
    <mergeCell ref="G7:G9"/>
    <mergeCell ref="O7:O9"/>
    <mergeCell ref="O1:P1"/>
    <mergeCell ref="C6:C9"/>
    <mergeCell ref="D6:D9"/>
    <mergeCell ref="L8:L9"/>
    <mergeCell ref="N8:N9"/>
    <mergeCell ref="P8:P9"/>
    <mergeCell ref="A340:D340"/>
    <mergeCell ref="C4:M4"/>
    <mergeCell ref="A6:A9"/>
    <mergeCell ref="B6:B9"/>
    <mergeCell ref="G6:O6"/>
    <mergeCell ref="E6:E9"/>
    <mergeCell ref="H7:N7"/>
    <mergeCell ref="H8:H9"/>
    <mergeCell ref="K8:K9"/>
    <mergeCell ref="M8:M9"/>
  </mergeCells>
  <printOptions/>
  <pageMargins left="0.75" right="0.75" top="1" bottom="1" header="0.5" footer="0.5"/>
  <pageSetup fitToHeight="11" fitToWidth="1" horizontalDpi="600" verticalDpi="600" orientation="landscape" paperSize="9" scale="57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pane ySplit="6" topLeftCell="BM50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8.00390625" style="0" customWidth="1"/>
    <col min="2" max="2" width="12.140625" style="0" customWidth="1"/>
    <col min="3" max="3" width="6.8515625" style="0" customWidth="1"/>
    <col min="4" max="4" width="41.8515625" style="0" customWidth="1"/>
    <col min="5" max="5" width="24.8515625" style="0" customWidth="1"/>
  </cols>
  <sheetData>
    <row r="1" ht="76.5">
      <c r="E1" s="104" t="s">
        <v>453</v>
      </c>
    </row>
    <row r="3" ht="31.5">
      <c r="D3" s="76" t="s">
        <v>399</v>
      </c>
    </row>
    <row r="6" spans="1:5" s="83" customFormat="1" ht="30.75" customHeight="1">
      <c r="A6" s="54" t="s">
        <v>81</v>
      </c>
      <c r="B6" s="54" t="s">
        <v>20</v>
      </c>
      <c r="C6" s="54" t="s">
        <v>209</v>
      </c>
      <c r="D6" s="54" t="s">
        <v>229</v>
      </c>
      <c r="E6" s="54" t="s">
        <v>400</v>
      </c>
    </row>
    <row r="7" spans="1:5" ht="18.75" customHeight="1">
      <c r="A7" s="89" t="s">
        <v>12</v>
      </c>
      <c r="B7" s="89"/>
      <c r="C7" s="89"/>
      <c r="D7" s="90" t="s">
        <v>13</v>
      </c>
      <c r="E7" s="91">
        <f>E8+E12</f>
        <v>25600000</v>
      </c>
    </row>
    <row r="8" spans="1:5" ht="25.5">
      <c r="A8" s="92"/>
      <c r="B8" s="92" t="s">
        <v>14</v>
      </c>
      <c r="C8" s="92"/>
      <c r="D8" s="93" t="s">
        <v>233</v>
      </c>
      <c r="E8" s="94">
        <f>E9+E10+E11</f>
        <v>25600000</v>
      </c>
    </row>
    <row r="9" spans="1:5" ht="25.5">
      <c r="A9" s="82"/>
      <c r="B9" s="82"/>
      <c r="C9" s="82" t="s">
        <v>96</v>
      </c>
      <c r="D9" s="26" t="s">
        <v>387</v>
      </c>
      <c r="E9" s="27">
        <v>25600000</v>
      </c>
    </row>
    <row r="10" spans="1:5" ht="38.25" hidden="1">
      <c r="A10" s="82"/>
      <c r="B10" s="82"/>
      <c r="C10" s="82" t="s">
        <v>232</v>
      </c>
      <c r="D10" s="26" t="s">
        <v>230</v>
      </c>
      <c r="E10" s="27"/>
    </row>
    <row r="11" spans="1:5" ht="38.25" hidden="1">
      <c r="A11" s="82"/>
      <c r="B11" s="82"/>
      <c r="C11" s="82" t="s">
        <v>231</v>
      </c>
      <c r="D11" s="26" t="s">
        <v>230</v>
      </c>
      <c r="E11" s="27"/>
    </row>
    <row r="12" spans="1:5" ht="25.5" hidden="1">
      <c r="A12" s="88"/>
      <c r="B12" s="88" t="s">
        <v>14</v>
      </c>
      <c r="C12" s="88"/>
      <c r="D12" s="93" t="s">
        <v>234</v>
      </c>
      <c r="E12" s="45">
        <f>SUM(E13:E20)</f>
        <v>0</v>
      </c>
    </row>
    <row r="13" spans="1:5" ht="12.75" hidden="1">
      <c r="A13" s="82"/>
      <c r="B13" s="82"/>
      <c r="C13" s="82" t="s">
        <v>97</v>
      </c>
      <c r="D13" s="26" t="s">
        <v>298</v>
      </c>
      <c r="E13" s="27"/>
    </row>
    <row r="14" spans="1:5" ht="12.75" hidden="1">
      <c r="A14" s="82"/>
      <c r="B14" s="82"/>
      <c r="C14" s="82"/>
      <c r="D14" s="26"/>
      <c r="E14" s="27"/>
    </row>
    <row r="15" spans="1:5" ht="12.75" hidden="1">
      <c r="A15" s="82"/>
      <c r="B15" s="82"/>
      <c r="C15" s="82"/>
      <c r="D15" s="26"/>
      <c r="E15" s="27"/>
    </row>
    <row r="16" spans="1:5" ht="12.75" hidden="1">
      <c r="A16" s="82"/>
      <c r="B16" s="82"/>
      <c r="C16" s="82"/>
      <c r="D16" s="26"/>
      <c r="E16" s="27"/>
    </row>
    <row r="17" spans="1:5" ht="12.75" hidden="1">
      <c r="A17" s="82"/>
      <c r="B17" s="82"/>
      <c r="C17" s="82"/>
      <c r="D17" s="26"/>
      <c r="E17" s="27"/>
    </row>
    <row r="18" spans="1:5" ht="12.75" hidden="1">
      <c r="A18" s="82"/>
      <c r="B18" s="82"/>
      <c r="C18" s="82"/>
      <c r="D18" s="26"/>
      <c r="E18" s="27"/>
    </row>
    <row r="19" spans="1:5" ht="12.75" hidden="1">
      <c r="A19" s="82"/>
      <c r="B19" s="82"/>
      <c r="C19" s="82"/>
      <c r="D19" s="26"/>
      <c r="E19" s="27"/>
    </row>
    <row r="20" spans="1:5" ht="12.75" hidden="1">
      <c r="A20" s="82"/>
      <c r="B20" s="82"/>
      <c r="C20" s="109"/>
      <c r="D20" s="26"/>
      <c r="E20" s="27"/>
    </row>
    <row r="21" spans="1:5" ht="12.75">
      <c r="A21" s="89" t="s">
        <v>22</v>
      </c>
      <c r="B21" s="89"/>
      <c r="C21" s="89"/>
      <c r="D21" s="90" t="s">
        <v>23</v>
      </c>
      <c r="E21" s="91">
        <f>E22+E28</f>
        <v>1752551</v>
      </c>
    </row>
    <row r="22" spans="1:5" ht="38.25">
      <c r="A22" s="92"/>
      <c r="B22" s="92" t="s">
        <v>24</v>
      </c>
      <c r="C22" s="92"/>
      <c r="D22" s="93" t="s">
        <v>290</v>
      </c>
      <c r="E22" s="94">
        <f>E23+E24+E25</f>
        <v>1717551</v>
      </c>
    </row>
    <row r="23" spans="1:8" ht="38.25" customHeight="1">
      <c r="A23" s="92"/>
      <c r="B23" s="92"/>
      <c r="C23" s="85" t="s">
        <v>96</v>
      </c>
      <c r="D23" s="238" t="s">
        <v>416</v>
      </c>
      <c r="E23" s="120">
        <v>33000</v>
      </c>
      <c r="H23" s="240"/>
    </row>
    <row r="24" spans="1:8" ht="12.75" customHeight="1">
      <c r="A24" s="92"/>
      <c r="B24" s="92"/>
      <c r="C24" s="85" t="s">
        <v>392</v>
      </c>
      <c r="D24" s="240"/>
      <c r="E24" s="120">
        <v>1431868</v>
      </c>
      <c r="H24" s="240"/>
    </row>
    <row r="25" spans="1:8" ht="69" customHeight="1">
      <c r="A25" s="92"/>
      <c r="B25" s="92"/>
      <c r="C25" s="85" t="s">
        <v>228</v>
      </c>
      <c r="D25" s="241"/>
      <c r="E25" s="120">
        <v>252683</v>
      </c>
      <c r="H25" s="240"/>
    </row>
    <row r="26" spans="1:8" ht="72" customHeight="1" hidden="1">
      <c r="A26" s="82"/>
      <c r="B26" s="88" t="s">
        <v>30</v>
      </c>
      <c r="C26" s="88"/>
      <c r="D26" s="50" t="s">
        <v>235</v>
      </c>
      <c r="E26" s="45"/>
      <c r="H26" s="241"/>
    </row>
    <row r="27" spans="1:5" ht="25.5" hidden="1">
      <c r="A27" s="82"/>
      <c r="B27" s="82"/>
      <c r="C27" s="82" t="s">
        <v>97</v>
      </c>
      <c r="D27" s="26" t="s">
        <v>337</v>
      </c>
      <c r="E27" s="27"/>
    </row>
    <row r="28" spans="1:5" ht="38.25">
      <c r="A28" s="92"/>
      <c r="B28" s="92" t="s">
        <v>24</v>
      </c>
      <c r="C28" s="92"/>
      <c r="D28" s="93" t="s">
        <v>396</v>
      </c>
      <c r="E28" s="45">
        <f>E29</f>
        <v>35000</v>
      </c>
    </row>
    <row r="29" spans="1:5" ht="12.75">
      <c r="A29" s="82"/>
      <c r="B29" s="82"/>
      <c r="C29" s="82" t="s">
        <v>97</v>
      </c>
      <c r="D29" s="26" t="s">
        <v>398</v>
      </c>
      <c r="E29" s="27">
        <v>35000</v>
      </c>
    </row>
    <row r="30" spans="1:5" ht="12.75">
      <c r="A30" s="89" t="s">
        <v>33</v>
      </c>
      <c r="B30" s="89"/>
      <c r="C30" s="89"/>
      <c r="D30" s="90" t="s">
        <v>42</v>
      </c>
      <c r="E30" s="91">
        <f>E31+E34</f>
        <v>1098195</v>
      </c>
    </row>
    <row r="31" spans="1:5" ht="25.5">
      <c r="A31" s="82"/>
      <c r="B31" s="88" t="s">
        <v>109</v>
      </c>
      <c r="C31" s="88"/>
      <c r="D31" s="50" t="s">
        <v>236</v>
      </c>
      <c r="E31" s="45">
        <f>E32+E33</f>
        <v>1098195</v>
      </c>
    </row>
    <row r="32" spans="1:5" ht="178.5">
      <c r="A32" s="82"/>
      <c r="B32" s="82"/>
      <c r="C32" s="82" t="s">
        <v>434</v>
      </c>
      <c r="D32" s="26" t="s">
        <v>436</v>
      </c>
      <c r="E32" s="27">
        <v>1098195</v>
      </c>
    </row>
    <row r="33" spans="1:5" ht="63.75" hidden="1">
      <c r="A33" s="82"/>
      <c r="B33" s="82"/>
      <c r="C33" s="82" t="s">
        <v>96</v>
      </c>
      <c r="D33" s="26" t="s">
        <v>300</v>
      </c>
      <c r="E33" s="27"/>
    </row>
    <row r="34" spans="1:5" ht="12.75" hidden="1">
      <c r="A34" s="110"/>
      <c r="B34" s="92" t="s">
        <v>109</v>
      </c>
      <c r="C34" s="111"/>
      <c r="D34" s="93" t="s">
        <v>345</v>
      </c>
      <c r="E34" s="94">
        <f>E35</f>
        <v>0</v>
      </c>
    </row>
    <row r="35" spans="1:5" ht="25.5" hidden="1">
      <c r="A35" s="82"/>
      <c r="B35" s="82"/>
      <c r="C35" s="82" t="s">
        <v>97</v>
      </c>
      <c r="D35" s="26" t="s">
        <v>237</v>
      </c>
      <c r="E35" s="27"/>
    </row>
    <row r="36" spans="1:5" ht="25.5" hidden="1">
      <c r="A36" s="89" t="s">
        <v>115</v>
      </c>
      <c r="B36" s="89"/>
      <c r="C36" s="89"/>
      <c r="D36" s="90" t="s">
        <v>129</v>
      </c>
      <c r="E36" s="91">
        <f>E37+E39</f>
        <v>0</v>
      </c>
    </row>
    <row r="37" spans="1:5" ht="27" customHeight="1" hidden="1">
      <c r="A37" s="92"/>
      <c r="B37" s="92" t="s">
        <v>274</v>
      </c>
      <c r="C37" s="92"/>
      <c r="D37" s="93" t="s">
        <v>275</v>
      </c>
      <c r="E37" s="94">
        <f>E38</f>
        <v>0</v>
      </c>
    </row>
    <row r="38" spans="1:5" ht="24" customHeight="1" hidden="1">
      <c r="A38" s="92"/>
      <c r="B38" s="92"/>
      <c r="C38" s="85" t="s">
        <v>96</v>
      </c>
      <c r="D38" s="121" t="s">
        <v>289</v>
      </c>
      <c r="E38" s="120"/>
    </row>
    <row r="39" spans="1:5" ht="41.25" customHeight="1" hidden="1">
      <c r="A39" s="82"/>
      <c r="B39" s="88" t="s">
        <v>256</v>
      </c>
      <c r="C39" s="82"/>
      <c r="D39" s="50" t="s">
        <v>257</v>
      </c>
      <c r="E39" s="45">
        <f>E40</f>
        <v>0</v>
      </c>
    </row>
    <row r="40" spans="1:5" ht="18.75" customHeight="1" hidden="1">
      <c r="A40" s="82"/>
      <c r="B40" s="82"/>
      <c r="C40" s="82" t="s">
        <v>97</v>
      </c>
      <c r="D40" s="26" t="s">
        <v>299</v>
      </c>
      <c r="E40" s="27"/>
    </row>
    <row r="41" spans="1:5" ht="25.5" customHeight="1" hidden="1">
      <c r="A41" s="89" t="s">
        <v>252</v>
      </c>
      <c r="B41" s="89"/>
      <c r="C41" s="89"/>
      <c r="D41" s="90" t="s">
        <v>54</v>
      </c>
      <c r="E41" s="91">
        <f>E42</f>
        <v>0</v>
      </c>
    </row>
    <row r="42" spans="1:5" ht="24.75" customHeight="1" hidden="1">
      <c r="A42" s="82"/>
      <c r="B42" s="82" t="s">
        <v>281</v>
      </c>
      <c r="C42" s="82"/>
      <c r="D42" s="26" t="s">
        <v>282</v>
      </c>
      <c r="E42" s="27">
        <f>E43</f>
        <v>0</v>
      </c>
    </row>
    <row r="43" spans="1:5" ht="24.75" customHeight="1" hidden="1">
      <c r="A43" s="82"/>
      <c r="B43" s="82"/>
      <c r="C43" s="82" t="s">
        <v>339</v>
      </c>
      <c r="D43" s="26" t="s">
        <v>340</v>
      </c>
      <c r="E43" s="27"/>
    </row>
    <row r="44" spans="1:5" ht="24.75" customHeight="1" hidden="1">
      <c r="A44" s="89" t="s">
        <v>121</v>
      </c>
      <c r="B44" s="89"/>
      <c r="C44" s="89"/>
      <c r="D44" s="90" t="s">
        <v>122</v>
      </c>
      <c r="E44" s="91">
        <f>E45+E47</f>
        <v>0</v>
      </c>
    </row>
    <row r="45" spans="1:5" ht="24.75" customHeight="1" hidden="1">
      <c r="A45" s="88"/>
      <c r="B45" s="88" t="s">
        <v>132</v>
      </c>
      <c r="C45" s="88"/>
      <c r="D45" s="50" t="s">
        <v>393</v>
      </c>
      <c r="E45" s="45">
        <f>E46</f>
        <v>0</v>
      </c>
    </row>
    <row r="46" spans="1:5" ht="44.25" customHeight="1" hidden="1">
      <c r="A46" s="82"/>
      <c r="B46" s="82"/>
      <c r="C46" s="82" t="s">
        <v>96</v>
      </c>
      <c r="D46" s="26" t="s">
        <v>388</v>
      </c>
      <c r="E46" s="27"/>
    </row>
    <row r="47" spans="1:5" ht="23.25" customHeight="1" hidden="1">
      <c r="A47" s="112"/>
      <c r="B47" s="88" t="s">
        <v>140</v>
      </c>
      <c r="C47" s="118"/>
      <c r="D47" s="117" t="s">
        <v>141</v>
      </c>
      <c r="E47" s="66">
        <f>E48</f>
        <v>0</v>
      </c>
    </row>
    <row r="48" spans="1:5" ht="21" customHeight="1" hidden="1">
      <c r="A48" s="112"/>
      <c r="B48" s="112"/>
      <c r="C48" s="82" t="s">
        <v>96</v>
      </c>
      <c r="D48" s="113" t="s">
        <v>389</v>
      </c>
      <c r="E48" s="127"/>
    </row>
    <row r="49" spans="1:5" ht="60.75" customHeight="1">
      <c r="A49" s="89" t="s">
        <v>155</v>
      </c>
      <c r="B49" s="89"/>
      <c r="C49" s="89"/>
      <c r="D49" s="115" t="s">
        <v>156</v>
      </c>
      <c r="E49" s="91">
        <f>E50</f>
        <v>2311715</v>
      </c>
    </row>
    <row r="50" spans="1:5" ht="31.5" customHeight="1">
      <c r="A50" s="88"/>
      <c r="B50" s="88" t="s">
        <v>157</v>
      </c>
      <c r="C50" s="88"/>
      <c r="D50" s="117" t="s">
        <v>394</v>
      </c>
      <c r="E50" s="45">
        <f>E51</f>
        <v>2311715</v>
      </c>
    </row>
    <row r="51" spans="1:5" ht="59.25" customHeight="1">
      <c r="A51" s="112"/>
      <c r="B51" s="112"/>
      <c r="C51" s="82" t="s">
        <v>301</v>
      </c>
      <c r="D51" s="113" t="s">
        <v>435</v>
      </c>
      <c r="E51" s="127">
        <v>2311715</v>
      </c>
    </row>
    <row r="52" spans="1:5" ht="60.75" customHeight="1">
      <c r="A52" s="89" t="s">
        <v>212</v>
      </c>
      <c r="B52" s="89"/>
      <c r="C52" s="89"/>
      <c r="D52" s="115" t="s">
        <v>159</v>
      </c>
      <c r="E52" s="91">
        <f>E53+E56</f>
        <v>460200</v>
      </c>
    </row>
    <row r="53" spans="1:5" ht="23.25" customHeight="1">
      <c r="A53" s="88"/>
      <c r="B53" s="88" t="s">
        <v>158</v>
      </c>
      <c r="C53" s="88"/>
      <c r="D53" s="117" t="s">
        <v>395</v>
      </c>
      <c r="E53" s="45">
        <f>E54+E55</f>
        <v>440000</v>
      </c>
    </row>
    <row r="54" spans="1:5" ht="40.5" customHeight="1">
      <c r="A54" s="112"/>
      <c r="B54" s="112"/>
      <c r="C54" s="82" t="s">
        <v>96</v>
      </c>
      <c r="D54" s="113" t="s">
        <v>338</v>
      </c>
      <c r="E54" s="127">
        <v>440000</v>
      </c>
    </row>
    <row r="55" spans="1:5" ht="57.75" customHeight="1" hidden="1">
      <c r="A55" s="112"/>
      <c r="B55" s="112"/>
      <c r="C55" s="82" t="s">
        <v>96</v>
      </c>
      <c r="D55" s="113" t="s">
        <v>390</v>
      </c>
      <c r="E55" s="127"/>
    </row>
    <row r="56" spans="1:5" ht="60.75" customHeight="1">
      <c r="A56" s="88"/>
      <c r="B56" s="88" t="s">
        <v>158</v>
      </c>
      <c r="C56" s="88"/>
      <c r="D56" s="117" t="s">
        <v>397</v>
      </c>
      <c r="E56" s="45">
        <f>E57</f>
        <v>20200</v>
      </c>
    </row>
    <row r="57" spans="1:5" ht="60.75" customHeight="1">
      <c r="A57" s="112"/>
      <c r="B57" s="112"/>
      <c r="C57" s="82" t="s">
        <v>97</v>
      </c>
      <c r="D57" s="113" t="s">
        <v>391</v>
      </c>
      <c r="E57" s="127">
        <v>20200</v>
      </c>
    </row>
    <row r="58" spans="1:5" ht="20.25" customHeight="1">
      <c r="A58" s="89" t="s">
        <v>171</v>
      </c>
      <c r="B58" s="89"/>
      <c r="C58" s="89"/>
      <c r="D58" s="115" t="s">
        <v>445</v>
      </c>
      <c r="E58" s="91">
        <f>E59</f>
        <v>2430000</v>
      </c>
    </row>
    <row r="59" spans="1:5" ht="19.5" customHeight="1">
      <c r="A59" s="82"/>
      <c r="B59" s="88" t="s">
        <v>260</v>
      </c>
      <c r="C59" s="82"/>
      <c r="D59" s="117" t="s">
        <v>261</v>
      </c>
      <c r="E59" s="45">
        <f>E60+E61+E62</f>
        <v>2430000</v>
      </c>
    </row>
    <row r="60" spans="1:5" ht="38.25" customHeight="1">
      <c r="A60" s="82"/>
      <c r="B60" s="82"/>
      <c r="C60" s="82" t="s">
        <v>96</v>
      </c>
      <c r="D60" s="242" t="s">
        <v>415</v>
      </c>
      <c r="E60" s="27">
        <v>769559</v>
      </c>
    </row>
    <row r="61" spans="1:5" ht="38.25" customHeight="1">
      <c r="A61" s="82"/>
      <c r="B61" s="82"/>
      <c r="C61" s="82" t="s">
        <v>392</v>
      </c>
      <c r="D61" s="243"/>
      <c r="E61" s="27">
        <v>1162309</v>
      </c>
    </row>
    <row r="62" spans="1:5" ht="38.25" customHeight="1">
      <c r="A62" s="82"/>
      <c r="B62" s="82"/>
      <c r="C62" s="82" t="s">
        <v>228</v>
      </c>
      <c r="D62" s="237"/>
      <c r="E62" s="27">
        <v>498132</v>
      </c>
    </row>
    <row r="63" spans="1:5" ht="15">
      <c r="A63" s="272" t="s">
        <v>308</v>
      </c>
      <c r="B63" s="244"/>
      <c r="C63" s="244"/>
      <c r="D63" s="239"/>
      <c r="E63" s="114">
        <f>E7+E21+E44+E49+E52+E58+E30</f>
        <v>33652661</v>
      </c>
    </row>
  </sheetData>
  <mergeCells count="4">
    <mergeCell ref="A63:D63"/>
    <mergeCell ref="H23:H26"/>
    <mergeCell ref="D60:D62"/>
    <mergeCell ref="D23:D25"/>
  </mergeCells>
  <printOptions horizontalCentered="1"/>
  <pageMargins left="0.7874015748031497" right="0.984251968503937" top="0.984251968503937" bottom="0.984251968503937" header="0.5118110236220472" footer="0.5118110236220472"/>
  <pageSetup horizontalDpi="600" verticalDpi="600" orientation="portrait" paperSize="9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D1" sqref="D1:D2"/>
    </sheetView>
  </sheetViews>
  <sheetFormatPr defaultColWidth="9.140625" defaultRowHeight="12.75"/>
  <cols>
    <col min="1" max="1" width="7.57421875" style="0" customWidth="1"/>
    <col min="2" max="2" width="48.28125" style="0" customWidth="1"/>
    <col min="3" max="3" width="15.8515625" style="0" customWidth="1"/>
    <col min="4" max="4" width="24.00390625" style="0" customWidth="1"/>
  </cols>
  <sheetData>
    <row r="1" ht="16.5" customHeight="1">
      <c r="D1" s="276" t="s">
        <v>454</v>
      </c>
    </row>
    <row r="2" ht="52.5" customHeight="1">
      <c r="D2" s="276"/>
    </row>
    <row r="3" ht="9" customHeight="1"/>
    <row r="4" spans="2:3" ht="15.75">
      <c r="B4" s="275" t="s">
        <v>404</v>
      </c>
      <c r="C4" s="275"/>
    </row>
    <row r="7" spans="1:5" ht="31.5">
      <c r="A7" s="3" t="s">
        <v>173</v>
      </c>
      <c r="B7" s="3" t="s">
        <v>174</v>
      </c>
      <c r="C7" s="54" t="s">
        <v>177</v>
      </c>
      <c r="D7" s="3" t="s">
        <v>403</v>
      </c>
      <c r="E7" s="20"/>
    </row>
    <row r="8" spans="1:4" ht="12.75">
      <c r="A8" s="53">
        <v>1</v>
      </c>
      <c r="B8" s="53">
        <v>2</v>
      </c>
      <c r="C8" s="53">
        <v>3</v>
      </c>
      <c r="D8" s="53">
        <v>4</v>
      </c>
    </row>
    <row r="9" spans="1:4" ht="15.75">
      <c r="A9" s="273" t="s">
        <v>175</v>
      </c>
      <c r="B9" s="274"/>
      <c r="C9" s="36"/>
      <c r="D9" s="55">
        <f>SUM(D10:D17)</f>
        <v>0</v>
      </c>
    </row>
    <row r="10" spans="1:4" ht="12.75">
      <c r="A10" s="43" t="s">
        <v>176</v>
      </c>
      <c r="B10" s="17" t="s">
        <v>178</v>
      </c>
      <c r="C10" s="43">
        <v>952</v>
      </c>
      <c r="D10" s="27"/>
    </row>
    <row r="11" spans="1:4" ht="12.75">
      <c r="A11" s="43" t="s">
        <v>179</v>
      </c>
      <c r="B11" s="17" t="s">
        <v>186</v>
      </c>
      <c r="C11" s="43">
        <v>952</v>
      </c>
      <c r="D11" s="27"/>
    </row>
    <row r="12" spans="1:4" ht="25.5">
      <c r="A12" s="43" t="s">
        <v>180</v>
      </c>
      <c r="B12" s="26" t="s">
        <v>187</v>
      </c>
      <c r="C12" s="43">
        <v>903</v>
      </c>
      <c r="D12" s="27"/>
    </row>
    <row r="13" spans="1:4" ht="12.75">
      <c r="A13" s="43" t="s">
        <v>181</v>
      </c>
      <c r="B13" s="17" t="s">
        <v>188</v>
      </c>
      <c r="C13" s="43">
        <v>951</v>
      </c>
      <c r="D13" s="27"/>
    </row>
    <row r="14" spans="1:4" ht="12.75">
      <c r="A14" s="43" t="s">
        <v>182</v>
      </c>
      <c r="B14" s="17" t="s">
        <v>189</v>
      </c>
      <c r="C14" s="43">
        <v>944</v>
      </c>
      <c r="D14" s="27"/>
    </row>
    <row r="15" spans="1:4" ht="12.75">
      <c r="A15" s="43" t="s">
        <v>183</v>
      </c>
      <c r="B15" s="17" t="s">
        <v>190</v>
      </c>
      <c r="C15" s="43">
        <v>957</v>
      </c>
      <c r="D15" s="27"/>
    </row>
    <row r="16" spans="1:4" ht="12.75">
      <c r="A16" s="43" t="s">
        <v>184</v>
      </c>
      <c r="B16" s="17" t="s">
        <v>191</v>
      </c>
      <c r="C16" s="43">
        <v>931</v>
      </c>
      <c r="D16" s="27"/>
    </row>
    <row r="17" spans="1:4" ht="12.75">
      <c r="A17" s="43" t="s">
        <v>185</v>
      </c>
      <c r="B17" s="17" t="s">
        <v>448</v>
      </c>
      <c r="C17" s="43">
        <v>950</v>
      </c>
      <c r="D17" s="27"/>
    </row>
    <row r="18" spans="1:4" ht="15.75">
      <c r="A18" s="273" t="s">
        <v>192</v>
      </c>
      <c r="B18" s="274"/>
      <c r="C18" s="43"/>
      <c r="D18" s="45">
        <f>SUM(D19:D25)</f>
        <v>3472648</v>
      </c>
    </row>
    <row r="19" spans="1:4" ht="12.75">
      <c r="A19" s="43" t="s">
        <v>176</v>
      </c>
      <c r="B19" s="17" t="s">
        <v>193</v>
      </c>
      <c r="C19" s="43">
        <v>992</v>
      </c>
      <c r="D19" s="27">
        <v>3472648</v>
      </c>
    </row>
    <row r="20" spans="1:4" ht="12.75">
      <c r="A20" s="43" t="s">
        <v>179</v>
      </c>
      <c r="B20" s="17" t="s">
        <v>194</v>
      </c>
      <c r="C20" s="43">
        <v>992</v>
      </c>
      <c r="D20" s="27"/>
    </row>
    <row r="21" spans="1:4" ht="38.25">
      <c r="A21" s="56" t="s">
        <v>180</v>
      </c>
      <c r="B21" s="26" t="s">
        <v>195</v>
      </c>
      <c r="C21" s="43">
        <v>963</v>
      </c>
      <c r="D21" s="27"/>
    </row>
    <row r="22" spans="1:4" ht="12.75">
      <c r="A22" s="43" t="s">
        <v>181</v>
      </c>
      <c r="B22" s="17" t="s">
        <v>196</v>
      </c>
      <c r="C22" s="43">
        <v>991</v>
      </c>
      <c r="D22" s="17"/>
    </row>
    <row r="23" spans="1:4" ht="12.75">
      <c r="A23" s="43" t="s">
        <v>182</v>
      </c>
      <c r="B23" s="17" t="s">
        <v>197</v>
      </c>
      <c r="C23" s="43">
        <v>994</v>
      </c>
      <c r="D23" s="17"/>
    </row>
    <row r="24" spans="1:4" ht="12.75">
      <c r="A24" s="43" t="s">
        <v>183</v>
      </c>
      <c r="B24" s="17" t="s">
        <v>198</v>
      </c>
      <c r="C24" s="43">
        <v>982</v>
      </c>
      <c r="D24" s="17"/>
    </row>
    <row r="25" spans="1:4" ht="12.75">
      <c r="A25" s="43" t="s">
        <v>184</v>
      </c>
      <c r="B25" s="17" t="s">
        <v>199</v>
      </c>
      <c r="C25" s="43">
        <v>995</v>
      </c>
      <c r="D25" s="17"/>
    </row>
    <row r="26" spans="1:4" ht="12.75">
      <c r="A26" s="20"/>
      <c r="B26" s="20"/>
      <c r="C26" s="20"/>
      <c r="D26" s="20"/>
    </row>
    <row r="27" spans="1:4" ht="12.75">
      <c r="A27" s="20"/>
      <c r="B27" s="20"/>
      <c r="C27" s="20"/>
      <c r="D27" s="20"/>
    </row>
  </sheetData>
  <mergeCells count="4">
    <mergeCell ref="A9:B9"/>
    <mergeCell ref="A18:B18"/>
    <mergeCell ref="B4:C4"/>
    <mergeCell ref="D1:D2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pane ySplit="9" topLeftCell="BM23" activePane="bottomLeft" state="frozen"/>
      <selection pane="topLeft" activeCell="I1" sqref="I1:K1"/>
      <selection pane="bottomLeft" activeCell="K1" sqref="K1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6.28125" style="0" customWidth="1"/>
    <col min="4" max="4" width="15.28125" style="0" customWidth="1"/>
    <col min="5" max="5" width="16.28125" style="0" customWidth="1"/>
    <col min="6" max="6" width="16.7109375" style="0" customWidth="1"/>
    <col min="7" max="7" width="13.28125" style="0" customWidth="1"/>
    <col min="8" max="8" width="15.00390625" style="0" customWidth="1"/>
    <col min="9" max="10" width="16.140625" style="0" customWidth="1"/>
  </cols>
  <sheetData>
    <row r="1" spans="9:10" ht="66.75" customHeight="1">
      <c r="I1" s="276" t="s">
        <v>459</v>
      </c>
      <c r="J1" s="276"/>
    </row>
    <row r="3" spans="2:9" ht="12.75">
      <c r="B3" s="278" t="s">
        <v>371</v>
      </c>
      <c r="C3" s="278"/>
      <c r="D3" s="278"/>
      <c r="E3" s="278"/>
      <c r="F3" s="278"/>
      <c r="G3" s="278"/>
      <c r="H3" s="278"/>
      <c r="I3" s="278"/>
    </row>
    <row r="4" spans="2:9" ht="15.75" customHeight="1">
      <c r="B4" s="278"/>
      <c r="C4" s="278"/>
      <c r="D4" s="278"/>
      <c r="E4" s="278"/>
      <c r="F4" s="278"/>
      <c r="G4" s="278"/>
      <c r="H4" s="278"/>
      <c r="I4" s="278"/>
    </row>
    <row r="6" spans="1:11" ht="12.75">
      <c r="A6" s="285" t="s">
        <v>81</v>
      </c>
      <c r="B6" s="285" t="s">
        <v>20</v>
      </c>
      <c r="C6" s="285" t="s">
        <v>1</v>
      </c>
      <c r="D6" s="285" t="s">
        <v>200</v>
      </c>
      <c r="E6" s="279" t="s">
        <v>201</v>
      </c>
      <c r="F6" s="282" t="s">
        <v>84</v>
      </c>
      <c r="G6" s="283"/>
      <c r="H6" s="283"/>
      <c r="I6" s="283"/>
      <c r="J6" s="284"/>
      <c r="K6" s="57"/>
    </row>
    <row r="7" spans="1:11" ht="12.75">
      <c r="A7" s="287"/>
      <c r="B7" s="287"/>
      <c r="C7" s="287"/>
      <c r="D7" s="287"/>
      <c r="E7" s="280"/>
      <c r="F7" s="285" t="s">
        <v>86</v>
      </c>
      <c r="G7" s="282" t="s">
        <v>85</v>
      </c>
      <c r="H7" s="283"/>
      <c r="I7" s="284"/>
      <c r="J7" s="285" t="s">
        <v>87</v>
      </c>
      <c r="K7" s="58"/>
    </row>
    <row r="8" spans="1:11" ht="25.5">
      <c r="A8" s="286"/>
      <c r="B8" s="286"/>
      <c r="C8" s="286"/>
      <c r="D8" s="286"/>
      <c r="E8" s="281"/>
      <c r="F8" s="286"/>
      <c r="G8" s="64" t="s">
        <v>202</v>
      </c>
      <c r="H8" s="64" t="s">
        <v>203</v>
      </c>
      <c r="I8" s="64" t="s">
        <v>204</v>
      </c>
      <c r="J8" s="286"/>
      <c r="K8" s="58"/>
    </row>
    <row r="9" spans="1:10" ht="10.5" customHeight="1">
      <c r="A9" s="53">
        <v>1</v>
      </c>
      <c r="B9" s="53">
        <v>2</v>
      </c>
      <c r="C9" s="53">
        <v>3</v>
      </c>
      <c r="D9" s="53">
        <v>4</v>
      </c>
      <c r="E9" s="59">
        <v>5</v>
      </c>
      <c r="F9" s="53">
        <v>6</v>
      </c>
      <c r="G9" s="53">
        <v>7</v>
      </c>
      <c r="H9" s="53">
        <v>8</v>
      </c>
      <c r="I9" s="53">
        <v>9</v>
      </c>
      <c r="J9" s="53">
        <v>10</v>
      </c>
    </row>
    <row r="10" spans="1:10" ht="12.75">
      <c r="A10" s="69" t="s">
        <v>3</v>
      </c>
      <c r="B10" s="69"/>
      <c r="C10" s="69"/>
      <c r="D10" s="60">
        <f>D11</f>
        <v>10000</v>
      </c>
      <c r="E10" s="60">
        <f aca="true" t="shared" si="0" ref="E10:E22">F10+J10</f>
        <v>10000</v>
      </c>
      <c r="F10" s="60">
        <f>F11</f>
        <v>10000</v>
      </c>
      <c r="G10" s="60"/>
      <c r="H10" s="60"/>
      <c r="I10" s="60"/>
      <c r="J10" s="60"/>
    </row>
    <row r="11" spans="1:10" ht="12.75">
      <c r="A11" s="70"/>
      <c r="B11" s="71" t="s">
        <v>4</v>
      </c>
      <c r="C11" s="71" t="s">
        <v>64</v>
      </c>
      <c r="D11" s="63">
        <v>10000</v>
      </c>
      <c r="E11" s="63">
        <f t="shared" si="0"/>
        <v>10000</v>
      </c>
      <c r="F11" s="63">
        <v>10000</v>
      </c>
      <c r="G11" s="63"/>
      <c r="H11" s="63"/>
      <c r="I11" s="63"/>
      <c r="J11" s="63"/>
    </row>
    <row r="12" spans="1:10" ht="12.75">
      <c r="A12" s="72"/>
      <c r="B12" s="72"/>
      <c r="C12" s="72"/>
      <c r="D12" s="65"/>
      <c r="E12" s="65">
        <f>F12</f>
        <v>10000</v>
      </c>
      <c r="F12" s="65">
        <v>10000</v>
      </c>
      <c r="G12" s="65"/>
      <c r="H12" s="65"/>
      <c r="I12" s="65"/>
      <c r="J12" s="65"/>
    </row>
    <row r="13" spans="1:10" ht="12.75">
      <c r="A13" s="69" t="s">
        <v>16</v>
      </c>
      <c r="B13" s="69"/>
      <c r="C13" s="69"/>
      <c r="D13" s="60">
        <f>D14</f>
        <v>150000</v>
      </c>
      <c r="E13" s="60">
        <f t="shared" si="0"/>
        <v>150000</v>
      </c>
      <c r="F13" s="60">
        <f>F14</f>
        <v>150000</v>
      </c>
      <c r="G13" s="60"/>
      <c r="H13" s="60"/>
      <c r="I13" s="60"/>
      <c r="J13" s="60"/>
    </row>
    <row r="14" spans="1:10" ht="12.75">
      <c r="A14" s="71"/>
      <c r="B14" s="71" t="s">
        <v>18</v>
      </c>
      <c r="C14" s="71" t="s">
        <v>64</v>
      </c>
      <c r="D14" s="63">
        <v>150000</v>
      </c>
      <c r="E14" s="63">
        <f t="shared" si="0"/>
        <v>150000</v>
      </c>
      <c r="F14" s="63">
        <v>150000</v>
      </c>
      <c r="G14" s="65"/>
      <c r="H14" s="65"/>
      <c r="I14" s="65"/>
      <c r="J14" s="65"/>
    </row>
    <row r="15" spans="1:10" ht="12.75">
      <c r="A15" s="72"/>
      <c r="B15" s="72"/>
      <c r="C15" s="72"/>
      <c r="D15" s="65"/>
      <c r="E15" s="65">
        <f>F15</f>
        <v>150000</v>
      </c>
      <c r="F15" s="65">
        <v>150000</v>
      </c>
      <c r="G15" s="65"/>
      <c r="H15" s="65"/>
      <c r="I15" s="65"/>
      <c r="J15" s="65"/>
    </row>
    <row r="16" spans="1:10" ht="12.75">
      <c r="A16" s="69" t="s">
        <v>22</v>
      </c>
      <c r="B16" s="69"/>
      <c r="C16" s="69"/>
      <c r="D16" s="60">
        <f>D17+D22+D24+D26</f>
        <v>679965</v>
      </c>
      <c r="E16" s="60">
        <f t="shared" si="0"/>
        <v>679965</v>
      </c>
      <c r="F16" s="60">
        <f>F17+F22+F24+F26+F27</f>
        <v>679965</v>
      </c>
      <c r="G16" s="60">
        <f>G17+G22+G24+G26+G27</f>
        <v>512199</v>
      </c>
      <c r="H16" s="60">
        <f>H17+H22+H24+H26+H27</f>
        <v>92766</v>
      </c>
      <c r="I16" s="60">
        <f>I17+I22+I24+I26+I27</f>
        <v>0</v>
      </c>
      <c r="J16" s="60">
        <f>J17+J22+J24+J26+J27</f>
        <v>0</v>
      </c>
    </row>
    <row r="17" spans="1:10" ht="12.75">
      <c r="A17" s="73"/>
      <c r="B17" s="74" t="s">
        <v>24</v>
      </c>
      <c r="C17" s="74" t="s">
        <v>64</v>
      </c>
      <c r="D17" s="66">
        <v>220000</v>
      </c>
      <c r="E17" s="63">
        <f t="shared" si="0"/>
        <v>220000</v>
      </c>
      <c r="F17" s="66">
        <f>F18+F19+F20+F21</f>
        <v>220000</v>
      </c>
      <c r="G17" s="66">
        <f>G18+G19+G20+G21</f>
        <v>187000</v>
      </c>
      <c r="H17" s="66">
        <f>H18+H19+H20+H21</f>
        <v>33000</v>
      </c>
      <c r="I17" s="66">
        <f>I18+I19+I20+I21</f>
        <v>0</v>
      </c>
      <c r="J17" s="66">
        <f>J18+J19+J20+J21</f>
        <v>0</v>
      </c>
    </row>
    <row r="18" spans="1:10" ht="12.75" hidden="1">
      <c r="A18" s="73"/>
      <c r="B18" s="73"/>
      <c r="C18" s="73" t="s">
        <v>108</v>
      </c>
      <c r="D18" s="61"/>
      <c r="E18" s="63">
        <f t="shared" si="0"/>
        <v>0</v>
      </c>
      <c r="F18" s="61"/>
      <c r="G18" s="61"/>
      <c r="H18" s="61"/>
      <c r="I18" s="61"/>
      <c r="J18" s="61"/>
    </row>
    <row r="19" spans="1:10" ht="12.75">
      <c r="A19" s="73"/>
      <c r="B19" s="73"/>
      <c r="C19" s="73" t="s">
        <v>91</v>
      </c>
      <c r="D19" s="61"/>
      <c r="E19" s="63">
        <f t="shared" si="0"/>
        <v>187000</v>
      </c>
      <c r="F19" s="61">
        <f>G19</f>
        <v>187000</v>
      </c>
      <c r="G19" s="61">
        <v>187000</v>
      </c>
      <c r="H19" s="61"/>
      <c r="I19" s="61"/>
      <c r="J19" s="61"/>
    </row>
    <row r="20" spans="1:10" ht="12.75">
      <c r="A20" s="73"/>
      <c r="B20" s="73"/>
      <c r="C20" s="73" t="s">
        <v>93</v>
      </c>
      <c r="D20" s="61"/>
      <c r="E20" s="63">
        <f t="shared" si="0"/>
        <v>28420</v>
      </c>
      <c r="F20" s="61">
        <f>H20</f>
        <v>28420</v>
      </c>
      <c r="G20" s="61"/>
      <c r="H20" s="61">
        <v>28420</v>
      </c>
      <c r="I20" s="61"/>
      <c r="J20" s="61"/>
    </row>
    <row r="21" spans="1:10" ht="12.75">
      <c r="A21" s="73"/>
      <c r="B21" s="73"/>
      <c r="C21" s="73" t="s">
        <v>94</v>
      </c>
      <c r="D21" s="61"/>
      <c r="E21" s="63">
        <f t="shared" si="0"/>
        <v>4580</v>
      </c>
      <c r="F21" s="61">
        <f>H21</f>
        <v>4580</v>
      </c>
      <c r="G21" s="61"/>
      <c r="H21" s="61">
        <v>4580</v>
      </c>
      <c r="I21" s="61"/>
      <c r="J21" s="61"/>
    </row>
    <row r="22" spans="1:10" ht="12.75">
      <c r="A22" s="73"/>
      <c r="B22" s="74" t="s">
        <v>26</v>
      </c>
      <c r="C22" s="74" t="s">
        <v>64</v>
      </c>
      <c r="D22" s="66">
        <v>55000</v>
      </c>
      <c r="E22" s="66">
        <f t="shared" si="0"/>
        <v>55000</v>
      </c>
      <c r="F22" s="66">
        <f>F23</f>
        <v>55000</v>
      </c>
      <c r="G22" s="66">
        <f>G23</f>
        <v>0</v>
      </c>
      <c r="H22" s="66">
        <f>H23</f>
        <v>0</v>
      </c>
      <c r="I22" s="66">
        <f>I23</f>
        <v>0</v>
      </c>
      <c r="J22" s="66">
        <f>J23</f>
        <v>0</v>
      </c>
    </row>
    <row r="23" spans="1:10" ht="12.75">
      <c r="A23" s="73"/>
      <c r="B23" s="73"/>
      <c r="C23" s="73"/>
      <c r="D23" s="61"/>
      <c r="E23" s="66">
        <f>F23+J23</f>
        <v>55000</v>
      </c>
      <c r="F23" s="61">
        <v>55000</v>
      </c>
      <c r="G23" s="61"/>
      <c r="H23" s="61"/>
      <c r="I23" s="61"/>
      <c r="J23" s="61"/>
    </row>
    <row r="24" spans="1:10" ht="12.75">
      <c r="A24" s="73"/>
      <c r="B24" s="74" t="s">
        <v>28</v>
      </c>
      <c r="C24" s="74" t="s">
        <v>64</v>
      </c>
      <c r="D24" s="66">
        <v>20000</v>
      </c>
      <c r="E24" s="66">
        <f>F24+J24</f>
        <v>20000</v>
      </c>
      <c r="F24" s="66">
        <f>F25</f>
        <v>20000</v>
      </c>
      <c r="G24" s="66"/>
      <c r="H24" s="66"/>
      <c r="I24" s="66"/>
      <c r="J24" s="66"/>
    </row>
    <row r="25" spans="1:10" ht="12.75">
      <c r="A25" s="73"/>
      <c r="B25" s="73"/>
      <c r="C25" s="73"/>
      <c r="D25" s="61"/>
      <c r="E25" s="66">
        <f>F25+J25</f>
        <v>20000</v>
      </c>
      <c r="F25" s="61">
        <v>20000</v>
      </c>
      <c r="G25" s="61"/>
      <c r="H25" s="61"/>
      <c r="I25" s="61"/>
      <c r="J25" s="61"/>
    </row>
    <row r="26" spans="1:10" ht="12.75">
      <c r="A26" s="74"/>
      <c r="B26" s="74" t="s">
        <v>30</v>
      </c>
      <c r="C26" s="74" t="s">
        <v>64</v>
      </c>
      <c r="D26" s="66">
        <v>384965</v>
      </c>
      <c r="E26" s="66">
        <f>F26+J26</f>
        <v>384965</v>
      </c>
      <c r="F26" s="66">
        <f>F28+F29+F30+F31+F32+F34</f>
        <v>384965</v>
      </c>
      <c r="G26" s="66">
        <f>G28+G29+G30+G31+G32</f>
        <v>325199</v>
      </c>
      <c r="H26" s="66">
        <f>H28+H29+H30+H31+H32</f>
        <v>59766</v>
      </c>
      <c r="I26" s="66">
        <f>I28+I29+I30+I31+I32</f>
        <v>0</v>
      </c>
      <c r="J26" s="66">
        <f>J28+J29+J30+J31+J32</f>
        <v>0</v>
      </c>
    </row>
    <row r="27" spans="1:10" ht="12.75" hidden="1">
      <c r="A27" s="73"/>
      <c r="B27" s="74" t="s">
        <v>30</v>
      </c>
      <c r="C27" s="74" t="s">
        <v>205</v>
      </c>
      <c r="D27" s="66"/>
      <c r="E27" s="66">
        <f>F27+J27</f>
        <v>0</v>
      </c>
      <c r="F27" s="61"/>
      <c r="G27" s="61"/>
      <c r="H27" s="61"/>
      <c r="I27" s="61"/>
      <c r="J27" s="66">
        <f>J33</f>
        <v>0</v>
      </c>
    </row>
    <row r="28" spans="1:10" ht="12.75">
      <c r="A28" s="73"/>
      <c r="B28" s="73"/>
      <c r="C28" s="73" t="s">
        <v>91</v>
      </c>
      <c r="D28" s="61"/>
      <c r="E28" s="66">
        <f aca="true" t="shared" si="1" ref="E28:E34">F28+J28</f>
        <v>64104</v>
      </c>
      <c r="F28" s="61">
        <f>G28+H28</f>
        <v>64104</v>
      </c>
      <c r="G28" s="61">
        <v>64104</v>
      </c>
      <c r="H28" s="61"/>
      <c r="I28" s="61"/>
      <c r="J28" s="61"/>
    </row>
    <row r="29" spans="1:10" ht="12.75">
      <c r="A29" s="73"/>
      <c r="B29" s="73"/>
      <c r="C29" s="73" t="s">
        <v>136</v>
      </c>
      <c r="D29" s="61"/>
      <c r="E29" s="66">
        <f t="shared" si="1"/>
        <v>230025</v>
      </c>
      <c r="F29" s="61">
        <f>G29+H29</f>
        <v>230025</v>
      </c>
      <c r="G29" s="61">
        <v>230025</v>
      </c>
      <c r="H29" s="61"/>
      <c r="I29" s="61"/>
      <c r="J29" s="61"/>
    </row>
    <row r="30" spans="1:10" ht="12.75">
      <c r="A30" s="73"/>
      <c r="B30" s="73"/>
      <c r="C30" s="73" t="s">
        <v>92</v>
      </c>
      <c r="D30" s="61"/>
      <c r="E30" s="66">
        <f t="shared" si="1"/>
        <v>31070</v>
      </c>
      <c r="F30" s="61">
        <f>G30+H30</f>
        <v>31070</v>
      </c>
      <c r="G30" s="61">
        <v>31070</v>
      </c>
      <c r="H30" s="61"/>
      <c r="I30" s="61"/>
      <c r="J30" s="61"/>
    </row>
    <row r="31" spans="1:10" ht="12.75">
      <c r="A31" s="73"/>
      <c r="B31" s="73"/>
      <c r="C31" s="73" t="s">
        <v>93</v>
      </c>
      <c r="D31" s="61"/>
      <c r="E31" s="66">
        <f t="shared" si="1"/>
        <v>51800</v>
      </c>
      <c r="F31" s="61">
        <f>G31+H31</f>
        <v>51800</v>
      </c>
      <c r="G31" s="61"/>
      <c r="H31" s="61">
        <v>51800</v>
      </c>
      <c r="I31" s="61"/>
      <c r="J31" s="61"/>
    </row>
    <row r="32" spans="1:10" ht="12.75">
      <c r="A32" s="73"/>
      <c r="B32" s="73"/>
      <c r="C32" s="73" t="s">
        <v>94</v>
      </c>
      <c r="D32" s="61"/>
      <c r="E32" s="66">
        <f t="shared" si="1"/>
        <v>7966</v>
      </c>
      <c r="F32" s="61">
        <f>H32</f>
        <v>7966</v>
      </c>
      <c r="G32" s="61"/>
      <c r="H32" s="61">
        <v>7966</v>
      </c>
      <c r="I32" s="61"/>
      <c r="J32" s="61"/>
    </row>
    <row r="33" spans="1:10" ht="12.75" hidden="1">
      <c r="A33" s="73"/>
      <c r="B33" s="73"/>
      <c r="C33" s="73" t="s">
        <v>97</v>
      </c>
      <c r="D33" s="61"/>
      <c r="E33" s="66">
        <f t="shared" si="1"/>
        <v>0</v>
      </c>
      <c r="F33" s="61"/>
      <c r="G33" s="61"/>
      <c r="H33" s="61"/>
      <c r="I33" s="61"/>
      <c r="J33" s="61"/>
    </row>
    <row r="34" spans="1:10" ht="12.75" hidden="1">
      <c r="A34" s="73"/>
      <c r="B34" s="73"/>
      <c r="C34" s="73"/>
      <c r="D34" s="61"/>
      <c r="E34" s="66">
        <f t="shared" si="1"/>
        <v>0</v>
      </c>
      <c r="F34" s="61"/>
      <c r="G34" s="61"/>
      <c r="H34" s="61"/>
      <c r="I34" s="61"/>
      <c r="J34" s="61"/>
    </row>
    <row r="35" spans="1:10" ht="12.75">
      <c r="A35" s="69" t="s">
        <v>33</v>
      </c>
      <c r="B35" s="69"/>
      <c r="C35" s="69"/>
      <c r="D35" s="60">
        <f>D36+D41</f>
        <v>259876</v>
      </c>
      <c r="E35" s="60">
        <f aca="true" t="shared" si="2" ref="E35:J35">E36+E41</f>
        <v>259876</v>
      </c>
      <c r="F35" s="60">
        <f t="shared" si="2"/>
        <v>259876</v>
      </c>
      <c r="G35" s="60">
        <f t="shared" si="2"/>
        <v>212856</v>
      </c>
      <c r="H35" s="60">
        <f t="shared" si="2"/>
        <v>36220</v>
      </c>
      <c r="I35" s="60">
        <f t="shared" si="2"/>
        <v>0</v>
      </c>
      <c r="J35" s="60">
        <f t="shared" si="2"/>
        <v>0</v>
      </c>
    </row>
    <row r="36" spans="1:10" ht="12.75">
      <c r="A36" s="74"/>
      <c r="B36" s="74" t="s">
        <v>34</v>
      </c>
      <c r="C36" s="74" t="s">
        <v>64</v>
      </c>
      <c r="D36" s="66">
        <v>216876</v>
      </c>
      <c r="E36" s="63">
        <f aca="true" t="shared" si="3" ref="E36:E46">F36+J36</f>
        <v>216876</v>
      </c>
      <c r="F36" s="66">
        <f>F37+F38+F39+F40</f>
        <v>216876</v>
      </c>
      <c r="G36" s="66">
        <f>G37+G38+G39+G40</f>
        <v>184356</v>
      </c>
      <c r="H36" s="66">
        <f>H37+H38+H39+H40</f>
        <v>32520</v>
      </c>
      <c r="I36" s="66">
        <f>I37+I38+I39+I40</f>
        <v>0</v>
      </c>
      <c r="J36" s="66">
        <f>J37+J38+J39+J40</f>
        <v>0</v>
      </c>
    </row>
    <row r="37" spans="1:10" ht="12.75">
      <c r="A37" s="73"/>
      <c r="B37" s="73"/>
      <c r="C37" s="73" t="s">
        <v>91</v>
      </c>
      <c r="D37" s="63"/>
      <c r="E37" s="63">
        <f t="shared" si="3"/>
        <v>168686</v>
      </c>
      <c r="F37" s="61">
        <f>G37</f>
        <v>168686</v>
      </c>
      <c r="G37" s="61">
        <v>168686</v>
      </c>
      <c r="H37" s="61"/>
      <c r="I37" s="61"/>
      <c r="J37" s="61"/>
    </row>
    <row r="38" spans="1:10" ht="12.75">
      <c r="A38" s="73"/>
      <c r="B38" s="73"/>
      <c r="C38" s="73" t="s">
        <v>92</v>
      </c>
      <c r="D38" s="63"/>
      <c r="E38" s="63">
        <f t="shared" si="3"/>
        <v>15670</v>
      </c>
      <c r="F38" s="61">
        <f>G38</f>
        <v>15670</v>
      </c>
      <c r="G38" s="61">
        <v>15670</v>
      </c>
      <c r="H38" s="61"/>
      <c r="I38" s="61"/>
      <c r="J38" s="61"/>
    </row>
    <row r="39" spans="1:10" ht="12.75">
      <c r="A39" s="73"/>
      <c r="B39" s="73"/>
      <c r="C39" s="73" t="s">
        <v>93</v>
      </c>
      <c r="D39" s="63"/>
      <c r="E39" s="63">
        <f t="shared" si="3"/>
        <v>28004</v>
      </c>
      <c r="F39" s="61">
        <f>H39</f>
        <v>28004</v>
      </c>
      <c r="G39" s="61"/>
      <c r="H39" s="61">
        <v>28004</v>
      </c>
      <c r="I39" s="61"/>
      <c r="J39" s="61"/>
    </row>
    <row r="40" spans="1:10" ht="12.75">
      <c r="A40" s="73"/>
      <c r="B40" s="73"/>
      <c r="C40" s="73" t="s">
        <v>94</v>
      </c>
      <c r="D40" s="63"/>
      <c r="E40" s="63">
        <f t="shared" si="3"/>
        <v>4516</v>
      </c>
      <c r="F40" s="61">
        <f>H40</f>
        <v>4516</v>
      </c>
      <c r="G40" s="61"/>
      <c r="H40" s="61">
        <v>4516</v>
      </c>
      <c r="I40" s="61"/>
      <c r="J40" s="61"/>
    </row>
    <row r="41" spans="1:10" ht="12.75">
      <c r="A41" s="73"/>
      <c r="B41" s="74" t="s">
        <v>36</v>
      </c>
      <c r="C41" s="74" t="s">
        <v>64</v>
      </c>
      <c r="D41" s="66">
        <v>43000</v>
      </c>
      <c r="E41" s="66">
        <f t="shared" si="3"/>
        <v>43000</v>
      </c>
      <c r="F41" s="66">
        <f>F42+F43+F44+F45</f>
        <v>43000</v>
      </c>
      <c r="G41" s="66">
        <f>G42+G43+G44+G45</f>
        <v>28500</v>
      </c>
      <c r="H41" s="66">
        <f>H42+H43+H44+H45</f>
        <v>3700</v>
      </c>
      <c r="I41" s="66">
        <f>I42+I43+I44+I45</f>
        <v>0</v>
      </c>
      <c r="J41" s="66">
        <f>J42+J43+J44+J45</f>
        <v>0</v>
      </c>
    </row>
    <row r="42" spans="1:10" ht="12.75">
      <c r="A42" s="73"/>
      <c r="B42" s="73"/>
      <c r="C42" s="73" t="s">
        <v>93</v>
      </c>
      <c r="D42" s="61"/>
      <c r="E42" s="66">
        <f t="shared" si="3"/>
        <v>3500</v>
      </c>
      <c r="F42" s="61">
        <v>3500</v>
      </c>
      <c r="G42" s="61"/>
      <c r="H42" s="61">
        <v>3500</v>
      </c>
      <c r="I42" s="61"/>
      <c r="J42" s="61"/>
    </row>
    <row r="43" spans="1:10" ht="12.75">
      <c r="A43" s="73"/>
      <c r="B43" s="73"/>
      <c r="C43" s="73" t="s">
        <v>94</v>
      </c>
      <c r="D43" s="61"/>
      <c r="E43" s="66">
        <f t="shared" si="3"/>
        <v>200</v>
      </c>
      <c r="F43" s="61">
        <v>200</v>
      </c>
      <c r="G43" s="61"/>
      <c r="H43" s="61">
        <v>200</v>
      </c>
      <c r="I43" s="61"/>
      <c r="J43" s="61"/>
    </row>
    <row r="44" spans="1:10" ht="12.75">
      <c r="A44" s="73"/>
      <c r="B44" s="73"/>
      <c r="C44" s="73" t="s">
        <v>95</v>
      </c>
      <c r="D44" s="61"/>
      <c r="E44" s="66">
        <f t="shared" si="3"/>
        <v>28500</v>
      </c>
      <c r="F44" s="61">
        <v>28500</v>
      </c>
      <c r="G44" s="61">
        <v>28500</v>
      </c>
      <c r="H44" s="61"/>
      <c r="I44" s="61"/>
      <c r="J44" s="61"/>
    </row>
    <row r="45" spans="1:10" ht="12.75">
      <c r="A45" s="73"/>
      <c r="B45" s="73"/>
      <c r="C45" s="73"/>
      <c r="D45" s="61"/>
      <c r="E45" s="66">
        <f t="shared" si="3"/>
        <v>10800</v>
      </c>
      <c r="F45" s="61">
        <v>10800</v>
      </c>
      <c r="G45" s="61"/>
      <c r="H45" s="61"/>
      <c r="I45" s="61"/>
      <c r="J45" s="61"/>
    </row>
    <row r="46" spans="1:10" ht="12.75">
      <c r="A46" s="69" t="s">
        <v>38</v>
      </c>
      <c r="B46" s="69"/>
      <c r="C46" s="69"/>
      <c r="D46" s="60">
        <f>D47</f>
        <v>1000</v>
      </c>
      <c r="E46" s="60">
        <f t="shared" si="3"/>
        <v>1000</v>
      </c>
      <c r="F46" s="60">
        <f>F47</f>
        <v>1000</v>
      </c>
      <c r="G46" s="60"/>
      <c r="H46" s="60"/>
      <c r="I46" s="60"/>
      <c r="J46" s="60"/>
    </row>
    <row r="47" spans="1:10" ht="12.75">
      <c r="A47" s="73"/>
      <c r="B47" s="74" t="s">
        <v>40</v>
      </c>
      <c r="C47" s="74" t="s">
        <v>64</v>
      </c>
      <c r="D47" s="66">
        <v>1000</v>
      </c>
      <c r="E47" s="61">
        <f aca="true" t="shared" si="4" ref="E47:E53">F47+J47</f>
        <v>1000</v>
      </c>
      <c r="F47" s="61">
        <f>F48</f>
        <v>1000</v>
      </c>
      <c r="G47" s="61">
        <f>G48</f>
        <v>0</v>
      </c>
      <c r="H47" s="61">
        <f>H48</f>
        <v>0</v>
      </c>
      <c r="I47" s="61">
        <f>I48</f>
        <v>0</v>
      </c>
      <c r="J47" s="61">
        <f>J48</f>
        <v>0</v>
      </c>
    </row>
    <row r="48" spans="1:10" ht="12.75">
      <c r="A48" s="73"/>
      <c r="B48" s="73"/>
      <c r="C48" s="73"/>
      <c r="D48" s="61"/>
      <c r="E48" s="61">
        <f t="shared" si="4"/>
        <v>1000</v>
      </c>
      <c r="F48" s="61">
        <v>1000</v>
      </c>
      <c r="G48" s="61"/>
      <c r="H48" s="61"/>
      <c r="I48" s="61"/>
      <c r="J48" s="61"/>
    </row>
    <row r="49" spans="1:10" ht="12.75">
      <c r="A49" s="69" t="s">
        <v>115</v>
      </c>
      <c r="B49" s="69"/>
      <c r="C49" s="69"/>
      <c r="D49" s="60">
        <f>D50+D52</f>
        <v>3000</v>
      </c>
      <c r="E49" s="60">
        <f t="shared" si="4"/>
        <v>3000</v>
      </c>
      <c r="F49" s="60">
        <f>F50+F52</f>
        <v>3000</v>
      </c>
      <c r="G49" s="119"/>
      <c r="H49" s="119"/>
      <c r="I49" s="119"/>
      <c r="J49" s="60">
        <f>J51</f>
        <v>0</v>
      </c>
    </row>
    <row r="50" spans="1:10" ht="12.75" hidden="1">
      <c r="A50" s="73"/>
      <c r="B50" s="74" t="s">
        <v>274</v>
      </c>
      <c r="C50" s="74" t="s">
        <v>205</v>
      </c>
      <c r="D50" s="66"/>
      <c r="E50" s="61">
        <f t="shared" si="4"/>
        <v>0</v>
      </c>
      <c r="F50" s="61"/>
      <c r="G50" s="61"/>
      <c r="H50" s="61"/>
      <c r="I50" s="61"/>
      <c r="J50" s="61"/>
    </row>
    <row r="51" spans="1:10" ht="12.75" hidden="1">
      <c r="A51" s="73"/>
      <c r="B51" s="74"/>
      <c r="C51" s="78" t="s">
        <v>96</v>
      </c>
      <c r="D51" s="66"/>
      <c r="E51" s="61">
        <f t="shared" si="4"/>
        <v>0</v>
      </c>
      <c r="F51" s="61"/>
      <c r="G51" s="61"/>
      <c r="H51" s="61"/>
      <c r="I51" s="61"/>
      <c r="J51" s="61"/>
    </row>
    <row r="52" spans="1:10" ht="12.75">
      <c r="A52" s="73"/>
      <c r="B52" s="74" t="s">
        <v>276</v>
      </c>
      <c r="C52" s="74" t="s">
        <v>64</v>
      </c>
      <c r="D52" s="66">
        <v>3000</v>
      </c>
      <c r="E52" s="61">
        <f t="shared" si="4"/>
        <v>3000</v>
      </c>
      <c r="F52" s="61">
        <f>F53</f>
        <v>3000</v>
      </c>
      <c r="G52" s="61"/>
      <c r="H52" s="61"/>
      <c r="I52" s="61"/>
      <c r="J52" s="61"/>
    </row>
    <row r="53" spans="1:10" ht="12.75">
      <c r="A53" s="73"/>
      <c r="B53" s="74"/>
      <c r="C53" s="74"/>
      <c r="D53" s="61"/>
      <c r="E53" s="61">
        <f t="shared" si="4"/>
        <v>3000</v>
      </c>
      <c r="F53" s="61">
        <v>3000</v>
      </c>
      <c r="G53" s="61"/>
      <c r="H53" s="61"/>
      <c r="I53" s="61"/>
      <c r="J53" s="61"/>
    </row>
    <row r="54" spans="1:10" ht="12.75">
      <c r="A54" s="69" t="s">
        <v>61</v>
      </c>
      <c r="B54" s="69"/>
      <c r="C54" s="69"/>
      <c r="D54" s="60">
        <f aca="true" t="shared" si="5" ref="D54:J54">D55</f>
        <v>10392083</v>
      </c>
      <c r="E54" s="60">
        <f t="shared" si="5"/>
        <v>10392083</v>
      </c>
      <c r="F54" s="60">
        <f t="shared" si="5"/>
        <v>10392083</v>
      </c>
      <c r="G54" s="60">
        <f t="shared" si="5"/>
        <v>0</v>
      </c>
      <c r="H54" s="60">
        <f t="shared" si="5"/>
        <v>0</v>
      </c>
      <c r="I54" s="60">
        <f t="shared" si="5"/>
        <v>68083</v>
      </c>
      <c r="J54" s="60">
        <f t="shared" si="5"/>
        <v>0</v>
      </c>
    </row>
    <row r="55" spans="1:10" ht="12.75">
      <c r="A55" s="73"/>
      <c r="B55" s="74" t="s">
        <v>63</v>
      </c>
      <c r="C55" s="74" t="s">
        <v>64</v>
      </c>
      <c r="D55" s="66">
        <v>10392083</v>
      </c>
      <c r="E55" s="63">
        <f>F55+J55</f>
        <v>10392083</v>
      </c>
      <c r="F55" s="61">
        <f>F56+F57</f>
        <v>10392083</v>
      </c>
      <c r="G55" s="61">
        <f>G56+G57</f>
        <v>0</v>
      </c>
      <c r="H55" s="61">
        <f>H56+H57</f>
        <v>0</v>
      </c>
      <c r="I55" s="61">
        <f>I57</f>
        <v>68083</v>
      </c>
      <c r="J55" s="61">
        <f>J56+J57</f>
        <v>0</v>
      </c>
    </row>
    <row r="56" spans="1:10" ht="12.75">
      <c r="A56" s="73"/>
      <c r="B56" s="73"/>
      <c r="C56" s="73" t="s">
        <v>69</v>
      </c>
      <c r="D56" s="61"/>
      <c r="E56" s="63">
        <f>F56+J56</f>
        <v>10324000</v>
      </c>
      <c r="F56" s="61">
        <v>10324000</v>
      </c>
      <c r="G56" s="61"/>
      <c r="H56" s="61"/>
      <c r="I56" s="61"/>
      <c r="J56" s="61"/>
    </row>
    <row r="57" spans="1:10" ht="12.75">
      <c r="A57" s="73"/>
      <c r="B57" s="73"/>
      <c r="C57" s="73" t="s">
        <v>280</v>
      </c>
      <c r="D57" s="61"/>
      <c r="E57" s="63">
        <f>F57+J57</f>
        <v>68083</v>
      </c>
      <c r="F57" s="61">
        <v>68083</v>
      </c>
      <c r="G57" s="61"/>
      <c r="H57" s="61"/>
      <c r="I57" s="61">
        <v>68083</v>
      </c>
      <c r="J57" s="61"/>
    </row>
    <row r="58" spans="1:10" ht="15.75">
      <c r="A58" s="277" t="s">
        <v>206</v>
      </c>
      <c r="B58" s="277"/>
      <c r="C58" s="277"/>
      <c r="D58" s="277"/>
      <c r="E58" s="40">
        <f>E54+E49+E46+E35+E16+E13+E10</f>
        <v>11495924</v>
      </c>
      <c r="F58" s="40">
        <f>F10+F13+F16+F35+F46+F54+F49</f>
        <v>11495924</v>
      </c>
      <c r="G58" s="40">
        <f>G10+G13+G16+G35+G46+G54+G49</f>
        <v>725055</v>
      </c>
      <c r="H58" s="40">
        <f>H10+H13+H16+H35+H46+H54+H49</f>
        <v>128986</v>
      </c>
      <c r="I58" s="40">
        <f>I10+I13+I16+I35+I46+I54+I49</f>
        <v>68083</v>
      </c>
      <c r="J58" s="40">
        <f>J10+J13+J16+J35+J46+J54+J49</f>
        <v>0</v>
      </c>
    </row>
    <row r="59" spans="1:10" ht="12.75">
      <c r="A59" s="67"/>
      <c r="B59" s="67"/>
      <c r="C59" s="67"/>
      <c r="D59" s="68"/>
      <c r="E59" s="68"/>
      <c r="F59" s="68"/>
      <c r="G59" s="68"/>
      <c r="H59" s="68"/>
      <c r="I59" s="68"/>
      <c r="J59" s="68"/>
    </row>
    <row r="60" spans="1:10" ht="12.75">
      <c r="A60" s="67"/>
      <c r="B60" s="67"/>
      <c r="C60" s="67"/>
      <c r="D60" s="68"/>
      <c r="E60" s="68"/>
      <c r="F60" s="68"/>
      <c r="G60" s="68"/>
      <c r="H60" s="68"/>
      <c r="I60" s="68"/>
      <c r="J60" s="68"/>
    </row>
    <row r="61" spans="1:10" ht="12.75">
      <c r="A61" s="67"/>
      <c r="B61" s="67"/>
      <c r="C61" s="67"/>
      <c r="D61" s="68"/>
      <c r="E61" s="68"/>
      <c r="F61" s="68"/>
      <c r="G61" s="68"/>
      <c r="H61" s="68"/>
      <c r="I61" s="68"/>
      <c r="J61" s="68"/>
    </row>
  </sheetData>
  <mergeCells count="12">
    <mergeCell ref="D6:D8"/>
    <mergeCell ref="J7:J8"/>
    <mergeCell ref="A58:D58"/>
    <mergeCell ref="I1:J1"/>
    <mergeCell ref="B3:I4"/>
    <mergeCell ref="E6:E8"/>
    <mergeCell ref="F6:J6"/>
    <mergeCell ref="F7:F8"/>
    <mergeCell ref="G7:I7"/>
    <mergeCell ref="A6:A8"/>
    <mergeCell ref="B6:B8"/>
    <mergeCell ref="C6:C8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workbookViewId="0" topLeftCell="A1">
      <selection activeCell="J1" sqref="J1:K1"/>
    </sheetView>
  </sheetViews>
  <sheetFormatPr defaultColWidth="9.140625" defaultRowHeight="12.75"/>
  <cols>
    <col min="1" max="1" width="8.8515625" style="0" customWidth="1"/>
    <col min="2" max="3" width="9.28125" style="0" bestFit="1" customWidth="1"/>
    <col min="4" max="4" width="17.140625" style="0" customWidth="1"/>
    <col min="5" max="5" width="17.57421875" style="0" bestFit="1" customWidth="1"/>
    <col min="6" max="6" width="17.00390625" style="0" customWidth="1"/>
    <col min="7" max="7" width="13.8515625" style="0" customWidth="1"/>
    <col min="8" max="8" width="13.140625" style="0" customWidth="1"/>
    <col min="9" max="9" width="16.8515625" style="0" customWidth="1"/>
    <col min="10" max="10" width="15.140625" style="0" customWidth="1"/>
    <col min="11" max="11" width="15.57421875" style="0" customWidth="1"/>
  </cols>
  <sheetData>
    <row r="1" spans="9:11" ht="52.5" customHeight="1">
      <c r="I1" s="77"/>
      <c r="J1" s="276" t="s">
        <v>455</v>
      </c>
      <c r="K1" s="276"/>
    </row>
    <row r="3" spans="2:9" ht="12.75">
      <c r="B3" s="290" t="s">
        <v>405</v>
      </c>
      <c r="C3" s="290"/>
      <c r="D3" s="290"/>
      <c r="E3" s="290"/>
      <c r="F3" s="290"/>
      <c r="G3" s="290"/>
      <c r="H3" s="290"/>
      <c r="I3" s="290"/>
    </row>
    <row r="4" spans="2:9" ht="12.75">
      <c r="B4" s="290"/>
      <c r="C4" s="290"/>
      <c r="D4" s="290"/>
      <c r="E4" s="290"/>
      <c r="F4" s="290"/>
      <c r="G4" s="290"/>
      <c r="H4" s="290"/>
      <c r="I4" s="290"/>
    </row>
    <row r="5" ht="12.75">
      <c r="N5" s="77"/>
    </row>
    <row r="6" spans="1:11" ht="12.75">
      <c r="A6" s="285" t="s">
        <v>81</v>
      </c>
      <c r="B6" s="285" t="s">
        <v>20</v>
      </c>
      <c r="C6" s="285" t="s">
        <v>1</v>
      </c>
      <c r="D6" s="285" t="s">
        <v>200</v>
      </c>
      <c r="E6" s="291" t="s">
        <v>201</v>
      </c>
      <c r="F6" s="282" t="s">
        <v>207</v>
      </c>
      <c r="G6" s="283"/>
      <c r="H6" s="283"/>
      <c r="I6" s="283"/>
      <c r="J6" s="283"/>
      <c r="K6" s="132"/>
    </row>
    <row r="7" spans="1:11" ht="12.75">
      <c r="A7" s="287"/>
      <c r="B7" s="287"/>
      <c r="C7" s="287"/>
      <c r="D7" s="287"/>
      <c r="E7" s="287"/>
      <c r="F7" s="287" t="s">
        <v>86</v>
      </c>
      <c r="G7" s="292" t="s">
        <v>208</v>
      </c>
      <c r="H7" s="293"/>
      <c r="I7" s="294"/>
      <c r="J7" s="287" t="s">
        <v>87</v>
      </c>
      <c r="K7" s="133" t="s">
        <v>208</v>
      </c>
    </row>
    <row r="8" spans="1:11" ht="25.5">
      <c r="A8" s="286"/>
      <c r="B8" s="286"/>
      <c r="C8" s="286"/>
      <c r="D8" s="286"/>
      <c r="E8" s="286"/>
      <c r="F8" s="286"/>
      <c r="G8" s="64" t="s">
        <v>202</v>
      </c>
      <c r="H8" s="64" t="s">
        <v>203</v>
      </c>
      <c r="I8" s="64" t="s">
        <v>88</v>
      </c>
      <c r="J8" s="286"/>
      <c r="K8" s="135" t="s">
        <v>88</v>
      </c>
    </row>
    <row r="9" spans="1:11" ht="12.75">
      <c r="A9" s="53">
        <v>1</v>
      </c>
      <c r="B9" s="53">
        <v>2</v>
      </c>
      <c r="C9" s="53">
        <v>3</v>
      </c>
      <c r="D9" s="53">
        <v>4</v>
      </c>
      <c r="E9" s="53">
        <v>5</v>
      </c>
      <c r="F9" s="53">
        <v>6</v>
      </c>
      <c r="G9" s="53">
        <v>7</v>
      </c>
      <c r="H9" s="53">
        <v>8</v>
      </c>
      <c r="I9" s="53">
        <v>9</v>
      </c>
      <c r="J9" s="53">
        <v>10</v>
      </c>
      <c r="K9" s="53">
        <v>11</v>
      </c>
    </row>
    <row r="10" spans="1:11" ht="12.75">
      <c r="A10" s="139">
        <v>600</v>
      </c>
      <c r="B10" s="139"/>
      <c r="C10" s="139"/>
      <c r="D10" s="141">
        <f>D12</f>
        <v>17000</v>
      </c>
      <c r="E10" s="141">
        <f>E11</f>
        <v>216910</v>
      </c>
      <c r="F10" s="141">
        <f>F11</f>
        <v>216910</v>
      </c>
      <c r="G10" s="141"/>
      <c r="H10" s="141"/>
      <c r="I10" s="141">
        <f>I11</f>
        <v>216910</v>
      </c>
      <c r="J10" s="141"/>
      <c r="K10" s="141"/>
    </row>
    <row r="11" spans="1:11" ht="12.75">
      <c r="A11" s="138"/>
      <c r="B11" s="138">
        <v>60014</v>
      </c>
      <c r="C11" s="138">
        <v>2310</v>
      </c>
      <c r="D11" s="140"/>
      <c r="E11" s="140">
        <f>F11+J11</f>
        <v>216910</v>
      </c>
      <c r="F11" s="140">
        <v>216910</v>
      </c>
      <c r="G11" s="140"/>
      <c r="H11" s="140"/>
      <c r="I11" s="140">
        <v>216910</v>
      </c>
      <c r="J11" s="140"/>
      <c r="K11" s="140"/>
    </row>
    <row r="12" spans="1:11" ht="12.75">
      <c r="A12" s="138"/>
      <c r="B12" s="138"/>
      <c r="C12" s="138">
        <v>2320</v>
      </c>
      <c r="D12" s="140">
        <v>17000</v>
      </c>
      <c r="E12" s="140"/>
      <c r="F12" s="140"/>
      <c r="G12" s="140"/>
      <c r="H12" s="140"/>
      <c r="I12" s="140"/>
      <c r="J12" s="140"/>
      <c r="K12" s="140"/>
    </row>
    <row r="13" spans="1:11" ht="12.75">
      <c r="A13" s="139">
        <v>750</v>
      </c>
      <c r="B13" s="139"/>
      <c r="C13" s="139"/>
      <c r="D13" s="141"/>
      <c r="E13" s="141">
        <f>E14</f>
        <v>1098195</v>
      </c>
      <c r="F13" s="141"/>
      <c r="G13" s="141"/>
      <c r="H13" s="141"/>
      <c r="I13" s="141">
        <f>I14</f>
        <v>0</v>
      </c>
      <c r="J13" s="141">
        <f>J14</f>
        <v>1098195</v>
      </c>
      <c r="K13" s="141">
        <f>K14</f>
        <v>1098195</v>
      </c>
    </row>
    <row r="14" spans="1:11" ht="12.75">
      <c r="A14" s="138"/>
      <c r="B14" s="138">
        <v>75020</v>
      </c>
      <c r="C14" s="138">
        <v>6617</v>
      </c>
      <c r="D14" s="140"/>
      <c r="E14" s="140">
        <f>F14+J14</f>
        <v>1098195</v>
      </c>
      <c r="F14" s="140"/>
      <c r="G14" s="140"/>
      <c r="H14" s="140"/>
      <c r="I14" s="140"/>
      <c r="J14" s="140">
        <f>K14</f>
        <v>1098195</v>
      </c>
      <c r="K14" s="140">
        <v>1098195</v>
      </c>
    </row>
    <row r="15" spans="1:11" ht="12.75">
      <c r="A15" s="69" t="s">
        <v>61</v>
      </c>
      <c r="B15" s="69"/>
      <c r="C15" s="69"/>
      <c r="D15" s="60"/>
      <c r="E15" s="60">
        <f>F15+J15</f>
        <v>10324000</v>
      </c>
      <c r="F15" s="60">
        <f>F17</f>
        <v>10324000</v>
      </c>
      <c r="G15" s="60">
        <f>G17</f>
        <v>0</v>
      </c>
      <c r="H15" s="60">
        <f>H17</f>
        <v>0</v>
      </c>
      <c r="I15" s="60">
        <f>I17</f>
        <v>10324000</v>
      </c>
      <c r="J15" s="60">
        <f>J17</f>
        <v>0</v>
      </c>
      <c r="K15" s="134"/>
    </row>
    <row r="16" spans="1:11" ht="12.75" hidden="1">
      <c r="A16" s="74"/>
      <c r="B16" s="78" t="s">
        <v>63</v>
      </c>
      <c r="C16" s="78" t="s">
        <v>64</v>
      </c>
      <c r="D16" s="79"/>
      <c r="E16" s="79"/>
      <c r="F16" s="79"/>
      <c r="G16" s="79"/>
      <c r="H16" s="79"/>
      <c r="I16" s="79"/>
      <c r="J16" s="79"/>
      <c r="K16" s="17"/>
    </row>
    <row r="17" spans="1:11" ht="12.75">
      <c r="A17" s="73"/>
      <c r="B17" s="73" t="s">
        <v>63</v>
      </c>
      <c r="C17" s="73" t="s">
        <v>69</v>
      </c>
      <c r="D17" s="61"/>
      <c r="E17" s="61">
        <f>F17+J17</f>
        <v>10324000</v>
      </c>
      <c r="F17" s="61">
        <v>10324000</v>
      </c>
      <c r="G17" s="61"/>
      <c r="H17" s="61"/>
      <c r="I17" s="61">
        <v>10324000</v>
      </c>
      <c r="J17" s="61"/>
      <c r="K17" s="17"/>
    </row>
    <row r="18" spans="1:11" ht="12.75">
      <c r="A18" s="69" t="s">
        <v>65</v>
      </c>
      <c r="B18" s="69"/>
      <c r="C18" s="69"/>
      <c r="D18" s="60">
        <f>D19+D20</f>
        <v>500000</v>
      </c>
      <c r="E18" s="60">
        <f>F18+J18</f>
        <v>965000</v>
      </c>
      <c r="F18" s="60">
        <f>F19+F20</f>
        <v>965000</v>
      </c>
      <c r="G18" s="60">
        <f>G19+G20</f>
        <v>0</v>
      </c>
      <c r="H18" s="60">
        <f>H19+H20</f>
        <v>0</v>
      </c>
      <c r="I18" s="60">
        <f>I19+I20</f>
        <v>965000</v>
      </c>
      <c r="J18" s="60">
        <f>J19+J20</f>
        <v>0</v>
      </c>
      <c r="K18" s="134"/>
    </row>
    <row r="19" spans="1:11" ht="12.75">
      <c r="A19" s="73"/>
      <c r="B19" s="73" t="s">
        <v>67</v>
      </c>
      <c r="C19" s="73" t="s">
        <v>69</v>
      </c>
      <c r="D19" s="61">
        <v>250000</v>
      </c>
      <c r="E19" s="61">
        <f>F19+J19</f>
        <v>750000</v>
      </c>
      <c r="F19" s="61">
        <v>750000</v>
      </c>
      <c r="G19" s="61"/>
      <c r="H19" s="61"/>
      <c r="I19" s="61">
        <v>750000</v>
      </c>
      <c r="J19" s="61"/>
      <c r="K19" s="17"/>
    </row>
    <row r="20" spans="1:11" ht="12.75">
      <c r="A20" s="73"/>
      <c r="B20" s="73" t="s">
        <v>74</v>
      </c>
      <c r="C20" s="73" t="s">
        <v>69</v>
      </c>
      <c r="D20" s="61">
        <v>250000</v>
      </c>
      <c r="E20" s="61">
        <f>F20+J20</f>
        <v>215000</v>
      </c>
      <c r="F20" s="61">
        <v>215000</v>
      </c>
      <c r="G20" s="61"/>
      <c r="H20" s="61"/>
      <c r="I20" s="61">
        <v>215000</v>
      </c>
      <c r="J20" s="61"/>
      <c r="K20" s="17"/>
    </row>
    <row r="21" spans="1:11" ht="12.75" hidden="1">
      <c r="A21" s="69"/>
      <c r="B21" s="69"/>
      <c r="C21" s="69"/>
      <c r="D21" s="60"/>
      <c r="E21" s="60"/>
      <c r="F21" s="60"/>
      <c r="G21" s="60"/>
      <c r="H21" s="60"/>
      <c r="I21" s="60"/>
      <c r="J21" s="60"/>
      <c r="K21" s="17"/>
    </row>
    <row r="22" spans="1:11" ht="12.75" hidden="1">
      <c r="A22" s="70"/>
      <c r="B22" s="70"/>
      <c r="C22" s="70"/>
      <c r="D22" s="62"/>
      <c r="E22" s="62"/>
      <c r="F22" s="62"/>
      <c r="G22" s="62"/>
      <c r="H22" s="62"/>
      <c r="I22" s="62"/>
      <c r="J22" s="62"/>
      <c r="K22" s="17"/>
    </row>
    <row r="23" spans="1:11" ht="12.75">
      <c r="A23" s="69" t="s">
        <v>155</v>
      </c>
      <c r="B23" s="69"/>
      <c r="C23" s="69"/>
      <c r="D23" s="60"/>
      <c r="E23" s="60">
        <f>F23+J23</f>
        <v>3690428</v>
      </c>
      <c r="F23" s="60">
        <f>F24+F25</f>
        <v>1378713</v>
      </c>
      <c r="G23" s="60">
        <f>G25</f>
        <v>0</v>
      </c>
      <c r="H23" s="60">
        <f>H25</f>
        <v>0</v>
      </c>
      <c r="I23" s="60">
        <f>I24+I25</f>
        <v>1378713</v>
      </c>
      <c r="J23" s="60">
        <f>J24+J25+J26</f>
        <v>2311715</v>
      </c>
      <c r="K23" s="60">
        <f>K24+K25+K26</f>
        <v>2311715</v>
      </c>
    </row>
    <row r="24" spans="1:11" ht="12.75">
      <c r="A24" s="71"/>
      <c r="B24" s="72" t="s">
        <v>258</v>
      </c>
      <c r="C24" s="72" t="s">
        <v>69</v>
      </c>
      <c r="D24" s="63"/>
      <c r="E24" s="62">
        <f>F24+J24</f>
        <v>21372</v>
      </c>
      <c r="F24" s="62">
        <v>21372</v>
      </c>
      <c r="G24" s="63"/>
      <c r="H24" s="63"/>
      <c r="I24" s="65">
        <v>21372</v>
      </c>
      <c r="J24" s="63"/>
      <c r="K24" s="17"/>
    </row>
    <row r="25" spans="1:11" ht="12.75">
      <c r="A25" s="70"/>
      <c r="B25" s="70" t="s">
        <v>157</v>
      </c>
      <c r="C25" s="70" t="s">
        <v>69</v>
      </c>
      <c r="D25" s="62"/>
      <c r="E25" s="62">
        <f>F25+J25</f>
        <v>1357341</v>
      </c>
      <c r="F25" s="62">
        <v>1357341</v>
      </c>
      <c r="G25" s="62"/>
      <c r="H25" s="62"/>
      <c r="I25" s="62">
        <v>1357341</v>
      </c>
      <c r="J25" s="62"/>
      <c r="K25" s="17"/>
    </row>
    <row r="26" spans="1:11" ht="12.75">
      <c r="A26" s="70"/>
      <c r="B26" s="70" t="s">
        <v>157</v>
      </c>
      <c r="C26" s="70" t="s">
        <v>301</v>
      </c>
      <c r="D26" s="62"/>
      <c r="E26" s="62">
        <f>J26</f>
        <v>2311715</v>
      </c>
      <c r="F26" s="62"/>
      <c r="G26" s="62"/>
      <c r="H26" s="62"/>
      <c r="I26" s="62"/>
      <c r="J26" s="62">
        <f>K26</f>
        <v>2311715</v>
      </c>
      <c r="K26" s="62">
        <v>2311715</v>
      </c>
    </row>
    <row r="27" spans="1:11" ht="18.75" customHeight="1">
      <c r="A27" s="288" t="s">
        <v>206</v>
      </c>
      <c r="B27" s="289"/>
      <c r="C27" s="289"/>
      <c r="D27" s="40">
        <v>517000</v>
      </c>
      <c r="E27" s="40">
        <f>F27+J27</f>
        <v>16294533</v>
      </c>
      <c r="F27" s="40">
        <f>F15+F18+F21+F23+F10</f>
        <v>12884623</v>
      </c>
      <c r="G27" s="40">
        <f>G15+G18+G21+G23</f>
        <v>0</v>
      </c>
      <c r="H27" s="40">
        <f>H15+H18+H21+H23</f>
        <v>0</v>
      </c>
      <c r="I27" s="40">
        <f>I15+I18+I21+I23+I10+I13</f>
        <v>12884623</v>
      </c>
      <c r="J27" s="40">
        <f>J15+J18+J23+J13</f>
        <v>3409910</v>
      </c>
      <c r="K27" s="40">
        <f>K23+K13</f>
        <v>3409910</v>
      </c>
    </row>
    <row r="28" spans="1:10" ht="12.75">
      <c r="A28" s="80"/>
      <c r="B28" s="80"/>
      <c r="C28" s="80"/>
      <c r="D28" s="68"/>
      <c r="E28" s="68"/>
      <c r="F28" s="81"/>
      <c r="G28" s="68"/>
      <c r="H28" s="68"/>
      <c r="I28" s="68"/>
      <c r="J28" s="68"/>
    </row>
    <row r="29" spans="1:10" ht="12.75">
      <c r="A29" s="80"/>
      <c r="B29" s="80"/>
      <c r="C29" s="80"/>
      <c r="D29" s="68"/>
      <c r="E29" s="68"/>
      <c r="F29" s="68"/>
      <c r="G29" s="68"/>
      <c r="H29" s="68"/>
      <c r="I29" s="68"/>
      <c r="J29" s="68"/>
    </row>
    <row r="30" spans="1:10" ht="12.75">
      <c r="A30" s="80"/>
      <c r="B30" s="80"/>
      <c r="C30" s="80"/>
      <c r="D30" s="68"/>
      <c r="E30" s="68"/>
      <c r="F30" s="68"/>
      <c r="G30" s="68"/>
      <c r="H30" s="68"/>
      <c r="I30" s="68"/>
      <c r="J30" s="68"/>
    </row>
    <row r="31" spans="1:10" ht="12.75">
      <c r="A31" s="80"/>
      <c r="B31" s="80"/>
      <c r="C31" s="80"/>
      <c r="D31" s="68"/>
      <c r="E31" s="68"/>
      <c r="F31" s="68"/>
      <c r="G31" s="68"/>
      <c r="H31" s="68"/>
      <c r="I31" s="68"/>
      <c r="J31" s="68"/>
    </row>
    <row r="32" spans="1:10" ht="12.75">
      <c r="A32" s="80"/>
      <c r="B32" s="80"/>
      <c r="C32" s="80"/>
      <c r="D32" s="68"/>
      <c r="E32" s="68"/>
      <c r="F32" s="68"/>
      <c r="G32" s="68"/>
      <c r="H32" s="68"/>
      <c r="I32" s="68"/>
      <c r="J32" s="68"/>
    </row>
    <row r="33" spans="1:10" ht="12.75">
      <c r="A33" s="80"/>
      <c r="B33" s="80"/>
      <c r="C33" s="80"/>
      <c r="D33" s="68"/>
      <c r="E33" s="68"/>
      <c r="F33" s="68"/>
      <c r="G33" s="68"/>
      <c r="H33" s="68" t="s">
        <v>307</v>
      </c>
      <c r="I33" s="68"/>
      <c r="J33" s="68"/>
    </row>
    <row r="34" spans="1:10" ht="12.75">
      <c r="A34" s="80"/>
      <c r="B34" s="80"/>
      <c r="C34" s="80"/>
      <c r="D34" s="68"/>
      <c r="E34" s="68"/>
      <c r="F34" s="68"/>
      <c r="G34" s="68"/>
      <c r="H34" s="68"/>
      <c r="I34" s="68"/>
      <c r="J34" s="68"/>
    </row>
  </sheetData>
  <mergeCells count="12">
    <mergeCell ref="F7:F8"/>
    <mergeCell ref="G7:I7"/>
    <mergeCell ref="A27:C27"/>
    <mergeCell ref="B3:I4"/>
    <mergeCell ref="J1:K1"/>
    <mergeCell ref="J7:J8"/>
    <mergeCell ref="A6:A8"/>
    <mergeCell ref="B6:B8"/>
    <mergeCell ref="C6:C8"/>
    <mergeCell ref="D6:D8"/>
    <mergeCell ref="E6:E8"/>
    <mergeCell ref="F6:J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workbookViewId="0" topLeftCell="A1">
      <selection activeCell="J25" sqref="J25"/>
    </sheetView>
  </sheetViews>
  <sheetFormatPr defaultColWidth="9.140625" defaultRowHeight="12.75"/>
  <cols>
    <col min="1" max="1" width="5.28125" style="0" customWidth="1"/>
    <col min="2" max="2" width="6.57421875" style="0" customWidth="1"/>
    <col min="4" max="4" width="6.8515625" style="0" customWidth="1"/>
    <col min="5" max="5" width="38.8515625" style="0" customWidth="1"/>
    <col min="6" max="6" width="24.8515625" style="0" customWidth="1"/>
  </cols>
  <sheetData>
    <row r="1" ht="51">
      <c r="F1" s="168" t="s">
        <v>456</v>
      </c>
    </row>
    <row r="3" ht="47.25">
      <c r="E3" s="116" t="s">
        <v>449</v>
      </c>
    </row>
    <row r="6" spans="1:6" s="83" customFormat="1" ht="46.5" customHeight="1">
      <c r="A6" s="54" t="s">
        <v>173</v>
      </c>
      <c r="B6" s="54" t="s">
        <v>81</v>
      </c>
      <c r="C6" s="54" t="s">
        <v>20</v>
      </c>
      <c r="D6" s="54" t="s">
        <v>209</v>
      </c>
      <c r="E6" s="54" t="s">
        <v>238</v>
      </c>
      <c r="F6" s="54" t="s">
        <v>368</v>
      </c>
    </row>
    <row r="7" spans="1:6" ht="12.75" hidden="1">
      <c r="A7" s="82"/>
      <c r="B7" s="82"/>
      <c r="C7" s="82"/>
      <c r="D7" s="82"/>
      <c r="E7" s="17"/>
      <c r="F7" s="27"/>
    </row>
    <row r="8" spans="1:6" ht="25.5">
      <c r="A8" s="82" t="s">
        <v>176</v>
      </c>
      <c r="B8" s="82" t="s">
        <v>16</v>
      </c>
      <c r="C8" s="82" t="s">
        <v>18</v>
      </c>
      <c r="D8" s="82" t="s">
        <v>266</v>
      </c>
      <c r="E8" s="26" t="s">
        <v>267</v>
      </c>
      <c r="F8" s="27">
        <v>927000</v>
      </c>
    </row>
    <row r="9" spans="1:6" ht="76.5">
      <c r="A9" s="82" t="s">
        <v>179</v>
      </c>
      <c r="B9" s="82" t="s">
        <v>16</v>
      </c>
      <c r="C9" s="82" t="s">
        <v>18</v>
      </c>
      <c r="D9" s="82" t="s">
        <v>268</v>
      </c>
      <c r="E9" s="26" t="s">
        <v>270</v>
      </c>
      <c r="F9" s="27">
        <v>54000</v>
      </c>
    </row>
    <row r="10" spans="1:6" ht="38.25">
      <c r="A10" s="82" t="s">
        <v>180</v>
      </c>
      <c r="B10" s="82" t="s">
        <v>16</v>
      </c>
      <c r="C10" s="82" t="s">
        <v>18</v>
      </c>
      <c r="D10" s="82" t="s">
        <v>269</v>
      </c>
      <c r="E10" s="26" t="s">
        <v>287</v>
      </c>
      <c r="F10" s="27">
        <v>90000</v>
      </c>
    </row>
    <row r="11" spans="1:6" ht="25.5">
      <c r="A11" s="82" t="s">
        <v>181</v>
      </c>
      <c r="B11" s="82" t="s">
        <v>16</v>
      </c>
      <c r="C11" s="82" t="s">
        <v>18</v>
      </c>
      <c r="D11" s="82" t="s">
        <v>265</v>
      </c>
      <c r="E11" s="26" t="s">
        <v>271</v>
      </c>
      <c r="F11" s="27">
        <v>120000</v>
      </c>
    </row>
    <row r="12" spans="1:6" ht="12.75" hidden="1">
      <c r="A12" s="82"/>
      <c r="B12" s="82" t="s">
        <v>16</v>
      </c>
      <c r="C12" s="82" t="s">
        <v>18</v>
      </c>
      <c r="D12" s="82"/>
      <c r="E12" s="26"/>
      <c r="F12" s="27"/>
    </row>
    <row r="13" spans="1:6" ht="12.75">
      <c r="A13" s="82" t="s">
        <v>182</v>
      </c>
      <c r="B13" s="82" t="s">
        <v>16</v>
      </c>
      <c r="C13" s="82" t="s">
        <v>18</v>
      </c>
      <c r="D13" s="82" t="s">
        <v>369</v>
      </c>
      <c r="E13" s="26" t="s">
        <v>370</v>
      </c>
      <c r="F13" s="27">
        <v>6000</v>
      </c>
    </row>
    <row r="14" spans="1:6" ht="12.75" hidden="1">
      <c r="A14" s="82" t="s">
        <v>183</v>
      </c>
      <c r="B14" s="82" t="s">
        <v>16</v>
      </c>
      <c r="C14" s="82" t="s">
        <v>18</v>
      </c>
      <c r="D14" s="82"/>
      <c r="E14" s="26"/>
      <c r="F14" s="27"/>
    </row>
    <row r="15" spans="1:6" ht="12.75" hidden="1">
      <c r="A15" s="82" t="s">
        <v>184</v>
      </c>
      <c r="B15" s="82" t="s">
        <v>16</v>
      </c>
      <c r="C15" s="82" t="s">
        <v>18</v>
      </c>
      <c r="D15" s="82"/>
      <c r="E15" s="26"/>
      <c r="F15" s="27"/>
    </row>
    <row r="16" spans="1:6" ht="19.5" customHeight="1" hidden="1">
      <c r="A16" s="82" t="s">
        <v>185</v>
      </c>
      <c r="B16" s="82" t="s">
        <v>16</v>
      </c>
      <c r="C16" s="82" t="s">
        <v>18</v>
      </c>
      <c r="D16" s="82"/>
      <c r="E16" s="26"/>
      <c r="F16" s="27"/>
    </row>
    <row r="17" spans="1:6" ht="12.75" hidden="1">
      <c r="A17" s="82" t="s">
        <v>263</v>
      </c>
      <c r="B17" s="82" t="s">
        <v>16</v>
      </c>
      <c r="C17" s="82" t="s">
        <v>18</v>
      </c>
      <c r="D17" s="82"/>
      <c r="E17" s="26"/>
      <c r="F17" s="27"/>
    </row>
    <row r="18" spans="1:6" ht="12.75" hidden="1">
      <c r="A18" s="82" t="s">
        <v>264</v>
      </c>
      <c r="B18" s="82"/>
      <c r="C18" s="82"/>
      <c r="D18" s="82"/>
      <c r="E18" s="26"/>
      <c r="F18" s="27"/>
    </row>
    <row r="19" spans="1:6" ht="12.75">
      <c r="A19" s="295" t="s">
        <v>206</v>
      </c>
      <c r="B19" s="296"/>
      <c r="C19" s="296"/>
      <c r="D19" s="296"/>
      <c r="E19" s="297"/>
      <c r="F19" s="66">
        <f>SUM(F7:F18)</f>
        <v>1197000</v>
      </c>
    </row>
    <row r="25" ht="12.75">
      <c r="I25" s="144"/>
    </row>
  </sheetData>
  <mergeCells count="1">
    <mergeCell ref="A19:E19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L12" sqref="L12"/>
    </sheetView>
  </sheetViews>
  <sheetFormatPr defaultColWidth="9.140625" defaultRowHeight="12.75"/>
  <cols>
    <col min="1" max="1" width="5.28125" style="0" customWidth="1"/>
    <col min="2" max="2" width="6.57421875" style="0" customWidth="1"/>
    <col min="4" max="4" width="6.8515625" style="0" customWidth="1"/>
    <col min="5" max="5" width="43.7109375" style="0" customWidth="1"/>
    <col min="6" max="6" width="24.8515625" style="0" customWidth="1"/>
  </cols>
  <sheetData>
    <row r="1" ht="51">
      <c r="F1" s="104" t="s">
        <v>457</v>
      </c>
    </row>
    <row r="3" ht="31.5">
      <c r="E3" s="76" t="s">
        <v>362</v>
      </c>
    </row>
    <row r="4" ht="15.75">
      <c r="E4" s="75"/>
    </row>
    <row r="6" spans="1:6" s="83" customFormat="1" ht="24.75" customHeight="1">
      <c r="A6" s="54" t="s">
        <v>173</v>
      </c>
      <c r="B6" s="54" t="s">
        <v>81</v>
      </c>
      <c r="C6" s="54" t="s">
        <v>20</v>
      </c>
      <c r="D6" s="54" t="s">
        <v>209</v>
      </c>
      <c r="E6" s="54" t="s">
        <v>238</v>
      </c>
      <c r="F6" s="54" t="s">
        <v>297</v>
      </c>
    </row>
    <row r="7" spans="1:6" ht="12.75" hidden="1">
      <c r="A7" s="82"/>
      <c r="B7" s="82"/>
      <c r="C7" s="82"/>
      <c r="D7" s="82"/>
      <c r="E7" s="17"/>
      <c r="F7" s="27"/>
    </row>
    <row r="8" spans="1:6" ht="30">
      <c r="A8" s="246"/>
      <c r="B8" s="246"/>
      <c r="C8" s="246"/>
      <c r="D8" s="246"/>
      <c r="E8" s="247" t="s">
        <v>363</v>
      </c>
      <c r="F8" s="248">
        <f>F9+F10</f>
        <v>16294533</v>
      </c>
    </row>
    <row r="9" spans="1:6" ht="12.75" hidden="1">
      <c r="A9" s="82"/>
      <c r="B9" s="82"/>
      <c r="C9" s="82"/>
      <c r="D9" s="82"/>
      <c r="E9" s="169" t="s">
        <v>364</v>
      </c>
      <c r="F9" s="27"/>
    </row>
    <row r="10" spans="1:6" ht="12.75">
      <c r="A10" s="82"/>
      <c r="B10" s="82"/>
      <c r="C10" s="82"/>
      <c r="D10" s="82"/>
      <c r="E10" s="169" t="s">
        <v>406</v>
      </c>
      <c r="F10" s="45">
        <f>F11+F13+F14+F15+F16+F17+F18+F12</f>
        <v>16294533</v>
      </c>
    </row>
    <row r="11" spans="1:6" ht="25.5">
      <c r="A11" s="82" t="s">
        <v>176</v>
      </c>
      <c r="B11" s="82" t="s">
        <v>12</v>
      </c>
      <c r="C11" s="82" t="s">
        <v>14</v>
      </c>
      <c r="D11" s="82" t="s">
        <v>310</v>
      </c>
      <c r="E11" s="191" t="s">
        <v>408</v>
      </c>
      <c r="F11" s="27">
        <v>216910</v>
      </c>
    </row>
    <row r="12" spans="1:6" ht="120.75" customHeight="1">
      <c r="A12" s="82" t="s">
        <v>179</v>
      </c>
      <c r="B12" s="82" t="s">
        <v>33</v>
      </c>
      <c r="C12" s="82" t="s">
        <v>109</v>
      </c>
      <c r="D12" s="82" t="s">
        <v>434</v>
      </c>
      <c r="E12" s="191" t="s">
        <v>439</v>
      </c>
      <c r="F12" s="27">
        <v>1098195</v>
      </c>
    </row>
    <row r="13" spans="1:6" ht="12.75">
      <c r="A13" s="82" t="s">
        <v>180</v>
      </c>
      <c r="B13" s="82" t="s">
        <v>61</v>
      </c>
      <c r="C13" s="82" t="s">
        <v>63</v>
      </c>
      <c r="D13" s="82" t="s">
        <v>69</v>
      </c>
      <c r="E13" s="191" t="s">
        <v>438</v>
      </c>
      <c r="F13" s="27">
        <v>10324000</v>
      </c>
    </row>
    <row r="14" spans="1:6" ht="25.5">
      <c r="A14" s="82" t="s">
        <v>181</v>
      </c>
      <c r="B14" s="82" t="s">
        <v>65</v>
      </c>
      <c r="C14" s="82" t="s">
        <v>67</v>
      </c>
      <c r="D14" s="82" t="s">
        <v>69</v>
      </c>
      <c r="E14" s="191" t="s">
        <v>407</v>
      </c>
      <c r="F14" s="27">
        <v>750000</v>
      </c>
    </row>
    <row r="15" spans="1:6" ht="25.5">
      <c r="A15" s="82" t="s">
        <v>182</v>
      </c>
      <c r="B15" s="82" t="s">
        <v>65</v>
      </c>
      <c r="C15" s="82" t="s">
        <v>74</v>
      </c>
      <c r="D15" s="82" t="s">
        <v>69</v>
      </c>
      <c r="E15" s="191" t="s">
        <v>409</v>
      </c>
      <c r="F15" s="27">
        <v>215000</v>
      </c>
    </row>
    <row r="16" spans="1:6" ht="12.75">
      <c r="A16" s="82" t="s">
        <v>183</v>
      </c>
      <c r="B16" s="82" t="s">
        <v>155</v>
      </c>
      <c r="C16" s="82" t="s">
        <v>258</v>
      </c>
      <c r="D16" s="82" t="s">
        <v>69</v>
      </c>
      <c r="E16" s="191" t="s">
        <v>410</v>
      </c>
      <c r="F16" s="27">
        <v>21372</v>
      </c>
    </row>
    <row r="17" spans="1:6" ht="12.75">
      <c r="A17" s="82" t="s">
        <v>184</v>
      </c>
      <c r="B17" s="82" t="s">
        <v>155</v>
      </c>
      <c r="C17" s="82" t="s">
        <v>157</v>
      </c>
      <c r="D17" s="82" t="s">
        <v>69</v>
      </c>
      <c r="E17" s="191" t="s">
        <v>411</v>
      </c>
      <c r="F17" s="27">
        <v>1357341</v>
      </c>
    </row>
    <row r="18" spans="1:6" ht="12.75">
      <c r="A18" s="82" t="s">
        <v>185</v>
      </c>
      <c r="B18" s="82" t="s">
        <v>412</v>
      </c>
      <c r="C18" s="82" t="s">
        <v>157</v>
      </c>
      <c r="D18" s="82" t="s">
        <v>301</v>
      </c>
      <c r="E18" s="191" t="s">
        <v>411</v>
      </c>
      <c r="F18" s="27">
        <v>2311715</v>
      </c>
    </row>
    <row r="19" spans="1:6" ht="33.75" customHeight="1">
      <c r="A19" s="246"/>
      <c r="B19" s="246"/>
      <c r="C19" s="246"/>
      <c r="D19" s="246"/>
      <c r="E19" s="247" t="s">
        <v>365</v>
      </c>
      <c r="F19" s="248">
        <f>F20+F27</f>
        <v>7280745</v>
      </c>
    </row>
    <row r="20" spans="1:6" ht="12.75">
      <c r="A20" s="82"/>
      <c r="B20" s="82"/>
      <c r="C20" s="82"/>
      <c r="D20" s="82"/>
      <c r="E20" s="169" t="s">
        <v>366</v>
      </c>
      <c r="F20" s="45">
        <f>F21+F22+F24+F25+F26</f>
        <v>4986223</v>
      </c>
    </row>
    <row r="21" spans="1:6" ht="51">
      <c r="A21" s="82" t="s">
        <v>176</v>
      </c>
      <c r="B21" s="82" t="s">
        <v>121</v>
      </c>
      <c r="C21" s="82" t="s">
        <v>123</v>
      </c>
      <c r="D21" s="82" t="s">
        <v>126</v>
      </c>
      <c r="E21" s="26" t="s">
        <v>239</v>
      </c>
      <c r="F21" s="27">
        <v>1564343</v>
      </c>
    </row>
    <row r="22" spans="1:6" ht="51">
      <c r="A22" s="82" t="s">
        <v>179</v>
      </c>
      <c r="B22" s="82" t="s">
        <v>121</v>
      </c>
      <c r="C22" s="82" t="s">
        <v>130</v>
      </c>
      <c r="D22" s="82" t="s">
        <v>126</v>
      </c>
      <c r="E22" s="26" t="s">
        <v>239</v>
      </c>
      <c r="F22" s="27">
        <v>463905</v>
      </c>
    </row>
    <row r="23" spans="1:6" ht="25.5" hidden="1">
      <c r="A23" s="82" t="s">
        <v>180</v>
      </c>
      <c r="B23" s="82" t="s">
        <v>121</v>
      </c>
      <c r="C23" s="82" t="s">
        <v>132</v>
      </c>
      <c r="D23" s="82" t="s">
        <v>126</v>
      </c>
      <c r="E23" s="26" t="s">
        <v>210</v>
      </c>
      <c r="F23" s="27"/>
    </row>
    <row r="24" spans="1:6" ht="25.5">
      <c r="A24" s="82" t="s">
        <v>180</v>
      </c>
      <c r="B24" s="82" t="s">
        <v>155</v>
      </c>
      <c r="C24" s="82" t="s">
        <v>258</v>
      </c>
      <c r="D24" s="82" t="s">
        <v>149</v>
      </c>
      <c r="E24" s="26" t="s">
        <v>288</v>
      </c>
      <c r="F24" s="27">
        <v>49320</v>
      </c>
    </row>
    <row r="25" spans="1:6" ht="51">
      <c r="A25" s="82" t="s">
        <v>181</v>
      </c>
      <c r="B25" s="82" t="s">
        <v>212</v>
      </c>
      <c r="C25" s="82" t="s">
        <v>158</v>
      </c>
      <c r="D25" s="82" t="s">
        <v>126</v>
      </c>
      <c r="E25" s="26" t="s">
        <v>239</v>
      </c>
      <c r="F25" s="27">
        <v>966467</v>
      </c>
    </row>
    <row r="26" spans="1:6" ht="38.25">
      <c r="A26" s="82" t="s">
        <v>182</v>
      </c>
      <c r="B26" s="82" t="s">
        <v>212</v>
      </c>
      <c r="C26" s="82" t="s">
        <v>158</v>
      </c>
      <c r="D26" s="82" t="s">
        <v>126</v>
      </c>
      <c r="E26" s="26" t="s">
        <v>286</v>
      </c>
      <c r="F26" s="27">
        <v>1942188</v>
      </c>
    </row>
    <row r="27" spans="1:6" ht="12.75">
      <c r="A27" s="82"/>
      <c r="B27" s="82"/>
      <c r="C27" s="82"/>
      <c r="D27" s="82"/>
      <c r="E27" s="50" t="s">
        <v>367</v>
      </c>
      <c r="F27" s="45">
        <f>F30+F32</f>
        <v>2294522</v>
      </c>
    </row>
    <row r="28" spans="1:6" ht="12.75" hidden="1">
      <c r="A28" s="82"/>
      <c r="B28" s="82"/>
      <c r="C28" s="82"/>
      <c r="D28" s="82"/>
      <c r="E28" s="26"/>
      <c r="F28" s="27"/>
    </row>
    <row r="29" spans="1:6" ht="25.5" hidden="1">
      <c r="A29" s="82" t="s">
        <v>182</v>
      </c>
      <c r="B29" s="82" t="s">
        <v>121</v>
      </c>
      <c r="C29" s="82" t="s">
        <v>138</v>
      </c>
      <c r="D29" s="82" t="s">
        <v>126</v>
      </c>
      <c r="E29" s="26" t="s">
        <v>211</v>
      </c>
      <c r="F29" s="27"/>
    </row>
    <row r="30" spans="1:6" ht="38.25">
      <c r="A30" s="82" t="s">
        <v>176</v>
      </c>
      <c r="B30" s="82" t="s">
        <v>65</v>
      </c>
      <c r="C30" s="82" t="s">
        <v>67</v>
      </c>
      <c r="D30" s="82" t="s">
        <v>291</v>
      </c>
      <c r="E30" s="26" t="s">
        <v>432</v>
      </c>
      <c r="F30" s="27">
        <v>2288000</v>
      </c>
    </row>
    <row r="31" spans="1:6" ht="12.75" hidden="1">
      <c r="A31" s="82"/>
      <c r="B31" s="82"/>
      <c r="C31" s="82"/>
      <c r="D31" s="82"/>
      <c r="E31" s="26"/>
      <c r="F31" s="27"/>
    </row>
    <row r="32" spans="1:6" ht="42.75" customHeight="1">
      <c r="A32" s="82" t="s">
        <v>179</v>
      </c>
      <c r="B32" s="82" t="s">
        <v>65</v>
      </c>
      <c r="C32" s="82" t="s">
        <v>294</v>
      </c>
      <c r="D32" s="82" t="s">
        <v>291</v>
      </c>
      <c r="E32" s="26" t="s">
        <v>296</v>
      </c>
      <c r="F32" s="27">
        <v>6522</v>
      </c>
    </row>
    <row r="33" spans="1:6" ht="12.75">
      <c r="A33" s="295" t="s">
        <v>206</v>
      </c>
      <c r="B33" s="296"/>
      <c r="C33" s="296"/>
      <c r="D33" s="296"/>
      <c r="E33" s="297"/>
      <c r="F33" s="66">
        <f>F8+F19</f>
        <v>23575278</v>
      </c>
    </row>
  </sheetData>
  <mergeCells count="1">
    <mergeCell ref="A33:E33"/>
  </mergeCells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</dc:creator>
  <cp:keywords/>
  <dc:description/>
  <cp:lastModifiedBy>MK</cp:lastModifiedBy>
  <cp:lastPrinted>2011-02-10T08:38:43Z</cp:lastPrinted>
  <dcterms:created xsi:type="dcterms:W3CDTF">2006-10-26T06:38:10Z</dcterms:created>
  <dcterms:modified xsi:type="dcterms:W3CDTF">2011-02-18T09:49:05Z</dcterms:modified>
  <cp:category/>
  <cp:version/>
  <cp:contentType/>
  <cp:contentStatus/>
</cp:coreProperties>
</file>