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2" activeTab="7"/>
  </bookViews>
  <sheets>
    <sheet name="Doch. zał. 1" sheetId="1" r:id="rId1"/>
    <sheet name="Doch.mająt 2" sheetId="2" r:id="rId2"/>
    <sheet name="Wyd. zał. 3" sheetId="3" r:id="rId3"/>
    <sheet name="zał. nr 4 " sheetId="4" r:id="rId4"/>
    <sheet name="zał. nr 4 wyd.na progr.zm" sheetId="5" state="hidden" r:id="rId5"/>
    <sheet name="Zał nr 5" sheetId="6" r:id="rId6"/>
    <sheet name="Zał. nr 6" sheetId="7" r:id="rId7"/>
    <sheet name="Zał. nr 7" sheetId="8" r:id="rId8"/>
    <sheet name="Zał.nr 8 dochody SP" sheetId="9" r:id="rId9"/>
    <sheet name="Zał. nr 9" sheetId="10" r:id="rId10"/>
    <sheet name="Zał. nr 10" sheetId="11" r:id="rId11"/>
    <sheet name="Zał. nr 9  " sheetId="12" state="hidden" r:id="rId12"/>
  </sheets>
  <definedNames>
    <definedName name="_xlnm.Print_Area" localSheetId="0">'Doch. zał. 1'!$A$1:$E$85</definedName>
    <definedName name="_xlnm.Print_Area" localSheetId="1">'Doch.mająt 2'!$A$1:$E$77</definedName>
    <definedName name="_xlnm.Print_Area" localSheetId="2">'Wyd. zał. 3'!$A$1:$P$339</definedName>
    <definedName name="_xlnm.Print_Area" localSheetId="3">'zał. nr 4 '!$A$1:$E$63</definedName>
    <definedName name="_xlnm.Print_Area" localSheetId="4">'zał. nr 4 wyd.na progr.zm'!$A$1:$Q$37</definedName>
  </definedNames>
  <calcPr fullCalcOnLoad="1"/>
</workbook>
</file>

<file path=xl/comments4.xml><?xml version="1.0" encoding="utf-8"?>
<comments xmlns="http://schemas.openxmlformats.org/spreadsheetml/2006/main">
  <authors>
    <author>ESZ</author>
  </authors>
  <commentList>
    <comment ref="E62" authorId="0">
      <text>
        <r>
          <rPr>
            <b/>
            <sz val="8"/>
            <rFont val="Tahoma"/>
            <family val="0"/>
          </rPr>
          <t>ESZ: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<sst xmlns="http://schemas.openxmlformats.org/spreadsheetml/2006/main" count="1417" uniqueCount="498">
  <si>
    <t>Dz.</t>
  </si>
  <si>
    <t>§</t>
  </si>
  <si>
    <t>Źródła dochodów</t>
  </si>
  <si>
    <t>010</t>
  </si>
  <si>
    <t>01005</t>
  </si>
  <si>
    <t>Rolnictwo i łowiectwo</t>
  </si>
  <si>
    <t>Prace geodezyjno - urządzeniowe na potrzeby rolnictwa</t>
  </si>
  <si>
    <t>Dotacje celowe otrzymane z budżetu państwa na zadania bieżące z zakresu administracji rządowej oraz na inne zadania zlecone ustawami realizowane przez powiat</t>
  </si>
  <si>
    <t>020</t>
  </si>
  <si>
    <t>02001</t>
  </si>
  <si>
    <t>Gospodarka leśna</t>
  </si>
  <si>
    <t>Środki otrzymane od pozostałych jednostek zaliczanych do sektora finansów publicznych na realizację zadań bieżących jednostek zaliczanych do sektora finansów publicznych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</si>
  <si>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</si>
  <si>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</si>
  <si>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</si>
  <si>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</si>
  <si>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</si>
  <si>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</si>
  <si>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</si>
  <si>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Gospodarka gruntami i nieruchomościami</t>
  </si>
  <si>
    <t>Rozdz.</t>
  </si>
  <si>
    <t>Leśnictwo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</si>
  <si>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</si>
  <si>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</si>
  <si>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</si>
  <si>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</si>
  <si>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</si>
  <si>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</si>
  <si>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</si>
  <si>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</si>
  <si>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</si>
  <si>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</si>
  <si>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Dotacje celowe otrzymane z budżetu państwa na inwestycje i zakupy inwestycyjne z zakresu administracji rządowej oraz na inne zadania zlecone ustawami realizowane przez powiat</t>
  </si>
  <si>
    <t>750</t>
  </si>
  <si>
    <t>75011</t>
  </si>
  <si>
    <t>Urzędy wojewódzkie</t>
  </si>
  <si>
    <t>75045</t>
  </si>
  <si>
    <t>Komisje poborowe</t>
  </si>
  <si>
    <t>752</t>
  </si>
  <si>
    <t>Obrona narodowa</t>
  </si>
  <si>
    <t>75212</t>
  </si>
  <si>
    <t>Pozostałe wydatki obronne</t>
  </si>
  <si>
    <t>Administracja publiczna</t>
  </si>
  <si>
    <t>756</t>
  </si>
  <si>
    <t>Dochody od osób prawnych, od osób fizycznych i od innych jednostek nieposiadających osobowości prawnej oraz wydatki związane z ich poborem</t>
  </si>
  <si>
    <t>75618</t>
  </si>
  <si>
    <t>0420</t>
  </si>
  <si>
    <t>Wpływy z opłaty komunikacyjnej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</si>
  <si>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</si>
  <si>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</si>
  <si>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</si>
  <si>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</si>
  <si>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</si>
  <si>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</si>
  <si>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</si>
  <si>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75801</t>
  </si>
  <si>
    <t>2920</t>
  </si>
  <si>
    <t>Subwencje ogólne z budżetu państwa</t>
  </si>
  <si>
    <t>75803</t>
  </si>
  <si>
    <t>75832</t>
  </si>
  <si>
    <t>Część równoważąca subwencji ogólnej dla powiatów</t>
  </si>
  <si>
    <t>851</t>
  </si>
  <si>
    <t>Ochrona zdrowia</t>
  </si>
  <si>
    <t>85156</t>
  </si>
  <si>
    <t>2110</t>
  </si>
  <si>
    <t>852</t>
  </si>
  <si>
    <t>Pomoc społeczna</t>
  </si>
  <si>
    <t>85201</t>
  </si>
  <si>
    <t>Placówki opiekuńczo - 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</si>
  <si>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</si>
  <si>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</si>
  <si>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</si>
  <si>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</si>
  <si>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</si>
  <si>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85204</t>
  </si>
  <si>
    <t>Rodziny zastępcze</t>
  </si>
  <si>
    <t>Dochody ogółem</t>
  </si>
  <si>
    <t>Wpływy z innych opłat stanowiących dochody jednostek samorządu terytorialnego na podstawie ustaw</t>
  </si>
  <si>
    <t>Składki na ubezpieczenia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</si>
  <si>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</si>
  <si>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Część wyrównawcza subwencji ogólnej dla powiatu</t>
  </si>
  <si>
    <t>Dział</t>
  </si>
  <si>
    <t>Rozdział</t>
  </si>
  <si>
    <t>nazwa</t>
  </si>
  <si>
    <t>z tego:</t>
  </si>
  <si>
    <t>w tym:</t>
  </si>
  <si>
    <t>Wydatki bieżące</t>
  </si>
  <si>
    <t>Wydatki majątkowe</t>
  </si>
  <si>
    <t>Dotacje</t>
  </si>
  <si>
    <t>Wydatki na obsługę długu</t>
  </si>
  <si>
    <t>Wydatki z tytułu poręczeń i gwarancji</t>
  </si>
  <si>
    <t>4010</t>
  </si>
  <si>
    <t>4040</t>
  </si>
  <si>
    <t>4110</t>
  </si>
  <si>
    <t>4120</t>
  </si>
  <si>
    <t>4170</t>
  </si>
  <si>
    <t>6050</t>
  </si>
  <si>
    <t>6060</t>
  </si>
  <si>
    <t>Pozostałe wydatki bieżące</t>
  </si>
  <si>
    <t>02002</t>
  </si>
  <si>
    <t>Nadzór nad gospodarką leśną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</si>
  <si>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</si>
  <si>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</si>
  <si>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</si>
  <si>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</si>
  <si>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</si>
  <si>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Wydatki inwestycyjne jednostek budżetowych</t>
  </si>
  <si>
    <t>Wydatki na zakupy inwestycyjne jednostek budżetowych</t>
  </si>
  <si>
    <t>2510</t>
  </si>
  <si>
    <t>75020</t>
  </si>
  <si>
    <t>75019</t>
  </si>
  <si>
    <t>Rady Powiatów</t>
  </si>
  <si>
    <t>Starostwa powiatowe</t>
  </si>
  <si>
    <t>75095</t>
  </si>
  <si>
    <t>Pozostała działalność</t>
  </si>
  <si>
    <t>754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</si>
  <si>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</si>
  <si>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</si>
  <si>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</si>
  <si>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</si>
  <si>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</si>
  <si>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801</t>
  </si>
  <si>
    <t>Oświata i wychowanie</t>
  </si>
  <si>
    <t>80102</t>
  </si>
  <si>
    <t>Szkoły podstawowe specjalne</t>
  </si>
  <si>
    <t>Dotacja podmiotowa z budżetu dla niepublicznej jednostki systemu oświaty</t>
  </si>
  <si>
    <t>2540</t>
  </si>
  <si>
    <t>Wynagrodzenia</t>
  </si>
  <si>
    <t>Pochodne od wynagrodzeń</t>
  </si>
  <si>
    <t>Bezpieczeństwo publiczne i ochrona przeciwpożarowa</t>
  </si>
  <si>
    <t>80111</t>
  </si>
  <si>
    <t>Gimnazja specjalne</t>
  </si>
  <si>
    <t>80120</t>
  </si>
  <si>
    <t>Licea ogólnokształcące</t>
  </si>
  <si>
    <t>80121</t>
  </si>
  <si>
    <t>Licea ogólnokształcące specjalne</t>
  </si>
  <si>
    <t>4020</t>
  </si>
  <si>
    <t>Wynagrodzenie osobowe członków korpusu służby cywilnej</t>
  </si>
  <si>
    <t>80123</t>
  </si>
  <si>
    <t>Licea profilowane</t>
  </si>
  <si>
    <t>80130</t>
  </si>
  <si>
    <t>Szkoły zawodowe</t>
  </si>
  <si>
    <t>80134</t>
  </si>
  <si>
    <t>Szkoły zawodowe specjalne</t>
  </si>
  <si>
    <t>80195</t>
  </si>
  <si>
    <t>80146</t>
  </si>
  <si>
    <t>Dokształcanie i doskonalenie nauczycieli</t>
  </si>
  <si>
    <t>Składki ubezpieczenia zdrowotnego oraz świadczenia dla osób nie objętych obowiązkiem ubezpieczenia zdrowotnego</t>
  </si>
  <si>
    <t>Placówki opiekuńczo-wychowawcze</t>
  </si>
  <si>
    <t>2580</t>
  </si>
  <si>
    <t>Dotacja podmiotowa z budżetu dla jednostek niezaliczanych do sektora finansów publicznych</t>
  </si>
  <si>
    <t>Dotacje celowe przekazane dla powiatu na zadania bieżące realizowane na podstawie porozumień (umów) między jednostkami samorządu terytorialnego</t>
  </si>
  <si>
    <t>85218</t>
  </si>
  <si>
    <t>Powiatowe centra pomocy rodzinie</t>
  </si>
  <si>
    <t>85295</t>
  </si>
  <si>
    <t>853</t>
  </si>
  <si>
    <t>Pozostałe zadania w zakresie polityki społecznej</t>
  </si>
  <si>
    <t>85333</t>
  </si>
  <si>
    <t>85403</t>
  </si>
  <si>
    <t>Edukacyjna opieka wychowawcza</t>
  </si>
  <si>
    <t>Specjalne ośrodki szkolno-wychowawcze</t>
  </si>
  <si>
    <t>85406</t>
  </si>
  <si>
    <t>85410</t>
  </si>
  <si>
    <t>Internaty i bursy szkolne</t>
  </si>
  <si>
    <t>85420</t>
  </si>
  <si>
    <t>85446</t>
  </si>
  <si>
    <t>85495</t>
  </si>
  <si>
    <t>921</t>
  </si>
  <si>
    <t>Kultura i ochrona dziedzictwa narodowego</t>
  </si>
  <si>
    <t>92105</t>
  </si>
  <si>
    <t>Pozostałe zadania w zakresie kultury</t>
  </si>
  <si>
    <t>926</t>
  </si>
  <si>
    <t>Kultura fizyczna i sport</t>
  </si>
  <si>
    <t>Zadania w zakresie kultury fizycznej i sportu</t>
  </si>
  <si>
    <t>Ogółem wydatki</t>
  </si>
  <si>
    <t>L.p.</t>
  </si>
  <si>
    <t>Treść</t>
  </si>
  <si>
    <t>Przychody ogółem:</t>
  </si>
  <si>
    <t>1.</t>
  </si>
  <si>
    <t>klasyfikacja                       §</t>
  </si>
  <si>
    <t>Kredyty</t>
  </si>
  <si>
    <t>2.</t>
  </si>
  <si>
    <t>3.</t>
  </si>
  <si>
    <t>4.</t>
  </si>
  <si>
    <t>5.</t>
  </si>
  <si>
    <t>6.</t>
  </si>
  <si>
    <t>7.</t>
  </si>
  <si>
    <t>8.</t>
  </si>
  <si>
    <t>Pożyczki</t>
  </si>
  <si>
    <t>Pożyczki na finansowanie zadań realizowanych z udziałem środków pochodzących z budżetu UE</t>
  </si>
  <si>
    <t>Spłaty pożyczek udzielonych</t>
  </si>
  <si>
    <t>Prywatyzacja majątku</t>
  </si>
  <si>
    <t>Nadwyżka budżetu z lat ubiegłych</t>
  </si>
  <si>
    <t>Papiery wartościowe (obligacje)</t>
  </si>
  <si>
    <t>Inne źródła (wolne środki)</t>
  </si>
  <si>
    <t>Rozchody ogółem:</t>
  </si>
  <si>
    <t>Spłaty kredytów</t>
  </si>
  <si>
    <t xml:space="preserve">Spłaty pożyczek </t>
  </si>
  <si>
    <t>Spłaty pożyczek otrzymanych na finansowanie zadań realizowanych z udziałem środków pochodzących z budżetu UE</t>
  </si>
  <si>
    <t>Udzielone pożyczki</t>
  </si>
  <si>
    <t>Lokaty</t>
  </si>
  <si>
    <t>Wykup papierów wartościowych (obligacji)</t>
  </si>
  <si>
    <t>Rozchody z tytułu innych rozliczeń</t>
  </si>
  <si>
    <t>Dotacje ogółem</t>
  </si>
  <si>
    <t>Wydatki ogółem (6+10)</t>
  </si>
  <si>
    <t>wynagrodzenia</t>
  </si>
  <si>
    <t>pochodne od wynagrodzeń</t>
  </si>
  <si>
    <t>Świadczenia społeczne</t>
  </si>
  <si>
    <t>6410</t>
  </si>
  <si>
    <t>Ogółem:</t>
  </si>
  <si>
    <t>Z tego:</t>
  </si>
  <si>
    <t>W tym:</t>
  </si>
  <si>
    <t xml:space="preserve">§ </t>
  </si>
  <si>
    <t>Liceum Ogólnokształcące dla Dorosłych                w Kątach Wrocławskich</t>
  </si>
  <si>
    <r>
      <t xml:space="preserve">Liceum Ogólnokształcące Meritum - </t>
    </r>
    <r>
      <rPr>
        <sz val="8"/>
        <rFont val="Arial"/>
        <family val="2"/>
      </rPr>
      <t>(Sobótka)</t>
    </r>
    <r>
      <rPr>
        <sz val="10"/>
        <rFont val="Arial"/>
        <family val="0"/>
      </rPr>
      <t xml:space="preserve">  w Sobótce</t>
    </r>
  </si>
  <si>
    <t>854</t>
  </si>
  <si>
    <t>Stan środków obrotowych na początek roku</t>
  </si>
  <si>
    <t>II.</t>
  </si>
  <si>
    <t>Przychody</t>
  </si>
  <si>
    <t>Wydatki</t>
  </si>
  <si>
    <t>0830</t>
  </si>
  <si>
    <t>Wpływy z usług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</si>
  <si>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</si>
  <si>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</si>
  <si>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</si>
  <si>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</si>
  <si>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</si>
  <si>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</si>
  <si>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</si>
  <si>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</si>
  <si>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</si>
  <si>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</si>
  <si>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</si>
  <si>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</si>
  <si>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</si>
  <si>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</si>
  <si>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</si>
  <si>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</si>
  <si>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</si>
  <si>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</si>
  <si>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</si>
  <si>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</si>
  <si>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</si>
  <si>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</si>
  <si>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</si>
  <si>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</si>
  <si>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</si>
  <si>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</si>
  <si>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</si>
  <si>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</si>
  <si>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</si>
  <si>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</si>
  <si>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</si>
  <si>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</si>
  <si>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</si>
  <si>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</si>
  <si>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</si>
  <si>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6058</t>
  </si>
  <si>
    <t>6059</t>
  </si>
  <si>
    <t>Nazwa zadania</t>
  </si>
  <si>
    <t>Zadania ujęte w planie wydatków na realizację Wieloletniego Programu Inwestycyjnego na lata 2007-2008 r.</t>
  </si>
  <si>
    <t>5059</t>
  </si>
  <si>
    <t>5058</t>
  </si>
  <si>
    <t xml:space="preserve">Drogi publiczne powiatowe                               - wydatki inwestycyjne </t>
  </si>
  <si>
    <t>Drogi publiczne powiatowe                              - wydatki na zakupy inwestycyjne</t>
  </si>
  <si>
    <t>Nadzór budowlany                                                    - wydatki na zakupy inwestycyjne</t>
  </si>
  <si>
    <t>Starostwa powiatowe                                             - wydatki inwestycyjne</t>
  </si>
  <si>
    <t>Zakup sprzętu komputerowego i urządzeń biurowych</t>
  </si>
  <si>
    <t>Wyszczególnienie</t>
  </si>
  <si>
    <t>2.1</t>
  </si>
  <si>
    <t>Stan środków obrotowych na koniec roku</t>
  </si>
  <si>
    <t>Ogółem</t>
  </si>
  <si>
    <t xml:space="preserve">w tym: wpłata do budżetu </t>
  </si>
  <si>
    <t>dotacje z budżetu</t>
  </si>
  <si>
    <t>§ 265</t>
  </si>
  <si>
    <t>na inwestycje</t>
  </si>
  <si>
    <t xml:space="preserve">I. </t>
  </si>
  <si>
    <t>Zakłady budżetowe</t>
  </si>
  <si>
    <t>Dochody własne jednostek budżetowych</t>
  </si>
  <si>
    <t>Powiatowy Zespół Szkół nr 1 w Krzyżowicach                                 Rozdz. 80130</t>
  </si>
  <si>
    <t>Niepubliczny Ośrodek Szkolno - Wychowawczy przy Zakładzie Opiekuńczo - Leczniczym dla Dzieci prowadzonym przez Zgromadzenie Sióstr Maryi Niepokalanej w Jaszkotlu</t>
  </si>
  <si>
    <t>Poradnie psychologiczno-pedagogiczne, w tym poradnie specjalistyczne</t>
  </si>
  <si>
    <t>0690</t>
  </si>
  <si>
    <t>85415</t>
  </si>
  <si>
    <t>Pomoc materialna dla uczniów</t>
  </si>
  <si>
    <t>4118</t>
  </si>
  <si>
    <t>4119</t>
  </si>
  <si>
    <t>4128</t>
  </si>
  <si>
    <t>4129</t>
  </si>
  <si>
    <t>4178</t>
  </si>
  <si>
    <t>4179</t>
  </si>
  <si>
    <t>Młodzieżowe ośrodki wychowawcze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</si>
  <si>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</si>
  <si>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</si>
  <si>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</si>
  <si>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</si>
  <si>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</si>
  <si>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</si>
  <si>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758</t>
  </si>
  <si>
    <t>92605</t>
  </si>
  <si>
    <t>`</t>
  </si>
  <si>
    <t>Załącznik nr 3                                                            do uchwały Rady Powiatu nr VII/  53  /07                                                      z dnia 26 czerwca 2007 r.</t>
  </si>
  <si>
    <t>75075</t>
  </si>
  <si>
    <t>Promocja Powiatu</t>
  </si>
  <si>
    <t>75421</t>
  </si>
  <si>
    <t>Zarządzanie kryzysowe</t>
  </si>
  <si>
    <t>85311</t>
  </si>
  <si>
    <t>Rehabilitacja zawodowa i społeczna osób niepełnosprawnych</t>
  </si>
  <si>
    <t>92601</t>
  </si>
  <si>
    <t>Obiekty sportowe</t>
  </si>
  <si>
    <t>Część oświatowa subwencji ogólnej dla jednostek samorządu terytorialnego</t>
  </si>
  <si>
    <t>Zadanie dotyczące nowej siedziby Starostwa Powiatowego przy ul. Kościuszki                         - ujęte w planie wydatków na realizację Wieloletniego Programu Inwestycyjnego na lata 2008-2009 r.</t>
  </si>
  <si>
    <t>9.</t>
  </si>
  <si>
    <t>10.</t>
  </si>
  <si>
    <t>0770</t>
  </si>
  <si>
    <t>0470</t>
  </si>
  <si>
    <t>Wpływy z opłat za zarząd, użytkowanie wieczyste nieruchomości</t>
  </si>
  <si>
    <t>0750</t>
  </si>
  <si>
    <t>0760</t>
  </si>
  <si>
    <t>Dochody z najmu i dzierżawy składników majątkowych Skarbu Państwa, jednostek samorządu terytorialnego lub innych jednostek zaliczanych do sektora finansów publicznych oraz umów o podobnym charakterze</t>
  </si>
  <si>
    <t>Wpłaty z tytułu odpłatnego nabycia prawa własności nieruchomości</t>
  </si>
  <si>
    <t>0490</t>
  </si>
  <si>
    <t>Dochody jednostek samorządu terytorialnego związane z realizacją zadań z zakresu administracji rządowej oraz innych zadań zleconych ustawami</t>
  </si>
  <si>
    <t>75411</t>
  </si>
  <si>
    <t>Komendy powiatowe Państwowej Straży Pożarnej</t>
  </si>
  <si>
    <t>75414</t>
  </si>
  <si>
    <t>Obrona cywilna</t>
  </si>
  <si>
    <t>Wpływy z innych lokalnych opłat pobieranych przez jednostki samorządu terytorialnego na podstawie odrębnych ustaw</t>
  </si>
  <si>
    <t>Wpłaty z odpłatnego nabycia prawa własności oraz prawa użytkowania wieczystego nieruchomości</t>
  </si>
  <si>
    <t>4130</t>
  </si>
  <si>
    <t>75818</t>
  </si>
  <si>
    <t>Rezerwy ogólne i celowe</t>
  </si>
  <si>
    <t>4810</t>
  </si>
  <si>
    <t xml:space="preserve">Rezerwy </t>
  </si>
  <si>
    <t>Prace geodezyjno-urządzeniowe na potrzeby rolnictwa</t>
  </si>
  <si>
    <t>Specjalny Ośrodek Wychowawczy prowadzony przez Zgromadzenie Sióstr Św. Józefa w Wierzbicach</t>
  </si>
  <si>
    <t>Wpływy z tytułu przekształcenia prawa użytkowania wieczystego przysługującego osobom fizycznym w prawo własności</t>
  </si>
  <si>
    <t>Warsztaty Terapii Zajęciowej w Małkowicach - Caritas Diecezji Wrocławskiej</t>
  </si>
  <si>
    <t>Inwestycja polegająca na budowie Zintegrowanego centrum Służb Ratowniczych-Bielany Wrocławskie</t>
  </si>
  <si>
    <t>Ośrodki dokumentacji geodezyjnej i kartograficznej                                            - wydatki inwestycyjne</t>
  </si>
  <si>
    <t>2830</t>
  </si>
  <si>
    <t>Dotacja celowa z budżetu na finansowanie lub dofinansowanie zadań zleconych do realizacji pozostałym jednostkom niezaliczanym do sektora finansów publicznych</t>
  </si>
  <si>
    <t>Powiatowe urzędy pracy</t>
  </si>
  <si>
    <t>85220</t>
  </si>
  <si>
    <t>Jednostki specjalistycznego poradnictwa, mieszkania chronione i ośrodki interwencji kryzysowej</t>
  </si>
  <si>
    <t>Wielofunkcyjna Placówka Opiekuńczo - Wychowawcza im. Św. Mikołaja w Kątach Wrocławskich</t>
  </si>
  <si>
    <t>Kwota dotacji</t>
  </si>
  <si>
    <t>Zakup urządzeń drogowych</t>
  </si>
  <si>
    <t>Zakup sprzętu fotograficznego</t>
  </si>
  <si>
    <t>Budowa siedziby Starostwa Powiatowego             we Wrocławiu przy ul. Kościuszki - zadanie ujęte w planie wydatków na realizację Wieloletniego Programu Inwestycyjnego na lata 2009-2011</t>
  </si>
  <si>
    <t>6620</t>
  </si>
  <si>
    <t>Dotacje celowe przekazane dla powiatu na inwestycje i zakupy inwestycyjne realizowane na podstawie porozumień (umów) między jednostkami samorządu terytorialnego</t>
  </si>
  <si>
    <t>630</t>
  </si>
  <si>
    <t>Turystyka</t>
  </si>
  <si>
    <t>63003</t>
  </si>
  <si>
    <t>Zadania w zakresie upowszechniania turystyki</t>
  </si>
  <si>
    <t xml:space="preserve"> </t>
  </si>
  <si>
    <t>Wydatki ogółem:</t>
  </si>
  <si>
    <t>zajęcie pasa drogi</t>
  </si>
  <si>
    <t>Plan 2010 rok</t>
  </si>
  <si>
    <t>2310</t>
  </si>
  <si>
    <t>Dotacje celowe przekazane  gminie na zadania bieżące realizowane na podstawie porozumień (umów) między jednostkami samorządu terytorialnego</t>
  </si>
  <si>
    <t>0970</t>
  </si>
  <si>
    <t>Dochody z najmu i dzierżawy składników majątkowych Skarbu Państwa, jednostek samorządu terytorialnego lub innych jednostek zaliczanych do sektora finansów publicznych oraz innych umów o podobnyn charakterze</t>
  </si>
  <si>
    <t>Wpływy z różnych dochodów</t>
  </si>
  <si>
    <t>2930</t>
  </si>
  <si>
    <t>Wpłaty jednostek samorządu terytorialnego do budżetu państwa</t>
  </si>
  <si>
    <t>2008</t>
  </si>
  <si>
    <t>Dotacje rozwojowe</t>
  </si>
  <si>
    <t>Świadczenia na rzecz osób fizycznych</t>
  </si>
  <si>
    <t>3020</t>
  </si>
  <si>
    <t>3030</t>
  </si>
  <si>
    <t>Różne wydatki na rzecz osób fizycznych</t>
  </si>
  <si>
    <t>Wydatki osobowe niezaliczone do wynagrodzeń</t>
  </si>
  <si>
    <t>3050</t>
  </si>
  <si>
    <t>Zasądzone renty</t>
  </si>
  <si>
    <t>8110</t>
  </si>
  <si>
    <t>Odsetki od samorządowych papierów wartościowych lub zaciągniętych przez jednostkę samorządu terytorialnego kredytów i pożyczek</t>
  </si>
  <si>
    <t>Kwalifikacja wojskowa</t>
  </si>
  <si>
    <t>3240</t>
  </si>
  <si>
    <t>Stypendia dla uczniów</t>
  </si>
  <si>
    <t>3110</t>
  </si>
  <si>
    <t>4018-4019</t>
  </si>
  <si>
    <t>4118-4119</t>
  </si>
  <si>
    <t>4128-4129</t>
  </si>
  <si>
    <t>4178-4179</t>
  </si>
  <si>
    <t>Pozostałe wydatki bieżące na programy finansowane z udziałem środków, o których mowa w art.. 5 ust. 1 pkt 2</t>
  </si>
  <si>
    <t>Zakup urządzeń biurowych, sprzętu komputerowego</t>
  </si>
  <si>
    <t>Budowa windy w Specjalnym Ośrodku Szkolno - Wychowawczym w Kątach Wrocławskich</t>
  </si>
  <si>
    <t>Plan na 2010r.  (6+14)</t>
  </si>
  <si>
    <t>6800</t>
  </si>
  <si>
    <t>Rezerwy na inwestycje i zakupy inwestycyjne</t>
  </si>
  <si>
    <t>z tego: 2009 r.</t>
  </si>
  <si>
    <t>2010 r.</t>
  </si>
  <si>
    <t>Ogółem;</t>
  </si>
  <si>
    <t>801-80195</t>
  </si>
  <si>
    <t xml:space="preserve">Starostwa powiatowe                                             </t>
  </si>
  <si>
    <t xml:space="preserve"> Wydatki bieżące związane z realizacją statutowych działań</t>
  </si>
  <si>
    <t>Wydatki bieżące związane z realizacją statutowych działań</t>
  </si>
  <si>
    <t>w tym na:</t>
  </si>
  <si>
    <t>Wydatki jednostek budżetowych</t>
  </si>
  <si>
    <t>Wydatki bieżące (7+10+11+12+13)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</si>
  <si>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</si>
  <si>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</si>
  <si>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</si>
  <si>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</si>
  <si>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0570</t>
  </si>
  <si>
    <t>Grzywny, mandaty i kary pieniężne od osób fizycznych</t>
  </si>
  <si>
    <t>Wpływy z różnych opłat</t>
  </si>
  <si>
    <t xml:space="preserve">Załącznik nr 1                         do uchwały                 Rady Powiatu                        nr                    /10                                      z dnia   </t>
  </si>
  <si>
    <t>Dochody budżetu powiatu na 2011 rok.</t>
  </si>
  <si>
    <t>Plan 2011 rok</t>
  </si>
  <si>
    <t>Dochody majątkowe na 2011 rok.</t>
  </si>
  <si>
    <t>Wydatki budżetu powiatu na 2011 r.</t>
  </si>
  <si>
    <t>Dotacje udzielane z budżetu Powiatu Wrocławskiego na rok 2011.</t>
  </si>
  <si>
    <t>1. Dotacje dla jednostek sektora finansów publicznych, w tym:</t>
  </si>
  <si>
    <t>1.1. Dotacje podmiotowe</t>
  </si>
  <si>
    <t>2. Dotacje dla jednostek spoza sektora finansów publicznych, w tym:</t>
  </si>
  <si>
    <t>2.1. Dotacje podmiotowe</t>
  </si>
  <si>
    <t>2.2. Dotacje celowe</t>
  </si>
  <si>
    <t>Dochody z zakresu administracji rządowej przekazywanych do budżetu państwa na rok 2011</t>
  </si>
  <si>
    <t>Planowane dochody (Skarbu Państwa)              na rok 2011</t>
  </si>
  <si>
    <t>0920</t>
  </si>
  <si>
    <t>Pozostałe odsetki</t>
  </si>
  <si>
    <t>Dochody i wydatki związane z realizacją zadań z zakresu administracji rządowej i innych zadań zleconych odrębnymi ustawami w 2011 r.</t>
  </si>
  <si>
    <t>90001</t>
  </si>
  <si>
    <t>Gospodarka ściekowa i ochrona wód</t>
  </si>
  <si>
    <t>90002</t>
  </si>
  <si>
    <t>Gospodarka odpadami</t>
  </si>
  <si>
    <t>90004</t>
  </si>
  <si>
    <t>Utrzymanie zieleni w miastach i gminach</t>
  </si>
  <si>
    <t>90005</t>
  </si>
  <si>
    <t>Ochrona powietrza atmosferycznego i klimatu</t>
  </si>
  <si>
    <t>90006</t>
  </si>
  <si>
    <t>Ochrona gleby i wód podziemnych</t>
  </si>
  <si>
    <t>90007</t>
  </si>
  <si>
    <t>Zmniejszenie hałasu i wibracji</t>
  </si>
  <si>
    <t>90008</t>
  </si>
  <si>
    <t>Ochrona różnorodności biologicznej i krajobrazu</t>
  </si>
  <si>
    <t>90095</t>
  </si>
  <si>
    <t>Zadania ujęte w Wieloletniej Prognozie Finansowej</t>
  </si>
  <si>
    <t>Rewitalizacja i rozbudowa Powiatowego Zespołu Szkół nr 3 w Sobótce - zadanie ujęte w Wieloletniej Prognozie Finansowej.</t>
  </si>
  <si>
    <t>Rewitalizacja i przebudowa Powiatowego Zespołu Szkół nr 1 w Krzyżowicach - zadanie ujęte w Wieloletniej Prognozie Finansowej</t>
  </si>
  <si>
    <t>Budowa Specjalnego Ośrodka Szkolno - Wychowawczego w Kątach Wrocławskich - zadanie ujęte w Wieloletniej Prognozie Finansowej</t>
  </si>
  <si>
    <t>Zakup schodołazu w Specjalnym Ośrodku Szkolno - Wychowawczym w Kątach Wrocławskich</t>
  </si>
  <si>
    <t>6057</t>
  </si>
  <si>
    <t>Licea ogólnokształcące - wydatki inwestycyjne</t>
  </si>
  <si>
    <t>Powiatowe urzędu pracy - wydatki inwestycyjne</t>
  </si>
  <si>
    <t>Specjalne ośrodki szkolno-wychowawcze- wydatki inwestycyjne</t>
  </si>
  <si>
    <t>Ośrodki dokumentacji geodezyjnej i kartograficznej                                            - wydatki na zakupy inwestycyjne</t>
  </si>
  <si>
    <t>Specjalne ośrodki szkolno-wychowawcze - wydatki na zakupy inwestycyjne</t>
  </si>
  <si>
    <t>Zakup serwera oraz licencji Oracle</t>
  </si>
  <si>
    <t>Wykaz wydatków majątkowych               w 2011 r.</t>
  </si>
  <si>
    <t>Planowane wydatki na 2011 r.</t>
  </si>
  <si>
    <t>2011 r.</t>
  </si>
  <si>
    <t xml:space="preserve">Wydatki razem </t>
  </si>
  <si>
    <t>Kwota 2011 r.</t>
  </si>
  <si>
    <t>Przychody i rozchody budżetu w 2011 r.</t>
  </si>
  <si>
    <t>Dochody i wydatki związane z realizacją zadań wykonywanych na podstawie porozumień (umów) między jednostkami samorządu terytorialnego w 2011 r.</t>
  </si>
  <si>
    <t xml:space="preserve">Załącznik nr  9                                                 do uchwały                                              Rady Powiatu nr                                  </t>
  </si>
  <si>
    <t>Plan Przychodów i wydatków  gospodarstw pomocniczych oraz dochodów i wydatków dochodów własnych jednostek budżetowych na 2011 r.</t>
  </si>
  <si>
    <t>1.1. Dotacje celowe</t>
  </si>
  <si>
    <t>Dotacja celowa dla powatu (Miasto Wrocław)</t>
  </si>
  <si>
    <t>Dotacja celowa dla powiatu - pobyt dzieci w placówkach opiekuńczo - wychowawczych</t>
  </si>
  <si>
    <t>Dotacje celowe dla gmin - zimowe utrzymanie dróg i zieleni przydrożnej</t>
  </si>
  <si>
    <t>Dotacja celowa dla powiatu - pobyt dzieci w rodzinach zastępczych</t>
  </si>
  <si>
    <t>Dotacja celowa dla powiatu - WTZ</t>
  </si>
  <si>
    <t>Dotacja celowa dla powiatu - (Miasto Wrocław)</t>
  </si>
  <si>
    <t>553</t>
  </si>
  <si>
    <t>Dotacje celowe w ramach programów z udziałem środków europejskich oraz środków, o których mowa w art.. 5 ust. 1 pkt. 3 oraz ust. 3 pkt. 5 i 6 ustawy, lub płatności w ramach budżetu środków europejskich</t>
  </si>
  <si>
    <t>6207</t>
  </si>
  <si>
    <t xml:space="preserve">Załącznik nr 2                         do uchwały Rady Powiatu nr                                    z dnia       </t>
  </si>
  <si>
    <t>Załącznik nr 3                                                                       do uchwały Rady Powiatu                       nr                                                                    z dnia 29 grudnia 2010 r.</t>
  </si>
  <si>
    <t xml:space="preserve">Załącznik nr 4                               do uchwały                               Rady Powiatu nr                                    z dnia             2010 r.  </t>
  </si>
  <si>
    <t xml:space="preserve">"Budowa Ośrodka Sportów Wodnych w Borzygniewie (I etap)"  - zadanie ujęte w Wieloletniej Prognozie Finansowej </t>
  </si>
  <si>
    <t>"Rozbudowa Systemu Informacji Przestrzennej Powiatu Wrocławskiego (wroSIP) - komponent geodezja i drogi - zadanie ujęte w Wieloletniej Prognozie Finansowej</t>
  </si>
  <si>
    <t xml:space="preserve">Wydatki na programy i projekty realizowane z udziałem środków o których mowa w art. 5 ust. 1 pkt 2 i 3 ustawy o finansach publicznych </t>
  </si>
  <si>
    <t xml:space="preserve">Program Operacyjny dla Województwa Dolnośląskiego na lata 2007-2013 </t>
  </si>
  <si>
    <t>Wykorzystanie i promocja potencjału turystycznego i kulturowego Dolnego Śląska (Turystyka i Kultura)</t>
  </si>
  <si>
    <t>Turystyka aktywna</t>
  </si>
  <si>
    <t>Budowa Ośrodka Sportów Wodnych w Borzygniewie (I etap)</t>
  </si>
  <si>
    <t>Regionalny Program Operacyjny dla Województwa Dolnośląskiego na lata 2007-2013</t>
  </si>
  <si>
    <t xml:space="preserve">Klasyfikacja              dział, rozdział </t>
  </si>
  <si>
    <t>926-92601</t>
  </si>
  <si>
    <t>1.1.</t>
  </si>
  <si>
    <t>1.2.</t>
  </si>
  <si>
    <t>Budowa Ośrodka Sportów Wodnych w Borzygniewie                     (I etap)</t>
  </si>
  <si>
    <t>Rozwój społeczeństwa informacyjnego na Dolnym Śląsku (Społeczństwo Informacyjne)</t>
  </si>
  <si>
    <t>Rozwój usług elektronicznych</t>
  </si>
  <si>
    <t>Rozwój Systemu Informacji Przestrzennej Powiatu Wrocławskiego (WroSIP) - komponent geodezja i drogi</t>
  </si>
  <si>
    <t>710-71012</t>
  </si>
  <si>
    <t>Wielofunkcyjna Placówka Opiekuńczo - Wychowawcza im. Św. Mikołaja w Kątach Wrocławskich wraz z filią</t>
  </si>
  <si>
    <t>Załącznik nr 5                      do uchwały                             Rady Powiatu                             nr                                               z dnia</t>
  </si>
  <si>
    <t>Załącznik nr 6                                     do uchwały                                             Rady Powiatu nr                                        z dnia .</t>
  </si>
  <si>
    <t xml:space="preserve">Załącznik nr 7                                      do uchwały                                                                      Rady Powiatu nr                                                 z dnia </t>
  </si>
  <si>
    <t xml:space="preserve">Załącznik nr 8                              do uchwały                         Rady Powiatu nr                                           z dnia                </t>
  </si>
  <si>
    <t xml:space="preserve">Załącznik nr 9                              do uchwały                         Rady Powiatu nr                       z dnia </t>
  </si>
  <si>
    <t>Załącznik nr 10 do uchwały Rady Powiatu nr                            z dnia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</si>
</sst>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</numFmts>
  <fonts count="1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42"/>
      <name val="Arial"/>
      <family val="0"/>
    </font>
    <font>
      <sz val="10"/>
      <color indexed="5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41" fontId="3" fillId="2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1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41" fontId="3" fillId="5" borderId="1" xfId="0" applyNumberFormat="1" applyFont="1" applyFill="1" applyBorder="1" applyAlignment="1">
      <alignment vertical="center"/>
    </xf>
    <xf numFmtId="41" fontId="2" fillId="5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41" fontId="2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/>
    </xf>
    <xf numFmtId="4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41" fontId="7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1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/>
    </xf>
    <xf numFmtId="41" fontId="7" fillId="3" borderId="1" xfId="0" applyNumberFormat="1" applyFont="1" applyFill="1" applyBorder="1" applyAlignment="1">
      <alignment/>
    </xf>
    <xf numFmtId="41" fontId="0" fillId="0" borderId="1" xfId="0" applyNumberFormat="1" applyBorder="1" applyAlignment="1">
      <alignment/>
    </xf>
    <xf numFmtId="41" fontId="0" fillId="5" borderId="1" xfId="0" applyNumberFormat="1" applyFill="1" applyBorder="1" applyAlignment="1">
      <alignment/>
    </xf>
    <xf numFmtId="41" fontId="7" fillId="5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41" fontId="0" fillId="5" borderId="1" xfId="0" applyNumberFormat="1" applyFont="1" applyFill="1" applyBorder="1" applyAlignment="1">
      <alignment/>
    </xf>
    <xf numFmtId="41" fontId="7" fillId="0" borderId="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7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2" xfId="0" applyFont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1" fontId="7" fillId="3" borderId="1" xfId="0" applyNumberFormat="1" applyFont="1" applyFill="1" applyBorder="1" applyAlignment="1">
      <alignment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41" fontId="7" fillId="5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0" fontId="0" fillId="0" borderId="7" xfId="0" applyBorder="1" applyAlignment="1">
      <alignment/>
    </xf>
    <xf numFmtId="0" fontId="7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41" fontId="8" fillId="0" borderId="9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1" fontId="0" fillId="3" borderId="1" xfId="0" applyNumberFormat="1" applyFill="1" applyBorder="1" applyAlignment="1">
      <alignment/>
    </xf>
    <xf numFmtId="41" fontId="0" fillId="5" borderId="1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center"/>
    </xf>
    <xf numFmtId="41" fontId="2" fillId="3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41" fontId="0" fillId="0" borderId="1" xfId="0" applyNumberFormat="1" applyFont="1" applyBorder="1" applyAlignment="1">
      <alignment vertical="center"/>
    </xf>
    <xf numFmtId="0" fontId="2" fillId="2" borderId="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12" fillId="3" borderId="1" xfId="0" applyFont="1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3" borderId="1" xfId="0" applyFont="1" applyFill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1" fontId="7" fillId="3" borderId="1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41" fontId="2" fillId="0" borderId="1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0" fillId="3" borderId="1" xfId="0" applyFont="1" applyFill="1" applyBorder="1" applyAlignment="1">
      <alignment/>
    </xf>
    <xf numFmtId="41" fontId="2" fillId="3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1" fontId="2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1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1" fontId="3" fillId="6" borderId="1" xfId="0" applyNumberFormat="1" applyFont="1" applyFill="1" applyBorder="1" applyAlignment="1">
      <alignment vertical="center"/>
    </xf>
    <xf numFmtId="41" fontId="2" fillId="6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1" fontId="3" fillId="5" borderId="1" xfId="0" applyNumberFormat="1" applyFont="1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" xfId="0" applyFont="1" applyBorder="1" applyAlignment="1">
      <alignment wrapText="1"/>
    </xf>
    <xf numFmtId="49" fontId="3" fillId="7" borderId="1" xfId="0" applyNumberFormat="1" applyFont="1" applyFill="1" applyBorder="1" applyAlignment="1">
      <alignment horizontal="center" vertical="center"/>
    </xf>
    <xf numFmtId="41" fontId="3" fillId="7" borderId="1" xfId="0" applyNumberFormat="1" applyFont="1" applyFill="1" applyBorder="1" applyAlignment="1">
      <alignment vertical="center"/>
    </xf>
    <xf numFmtId="0" fontId="0" fillId="7" borderId="1" xfId="0" applyFill="1" applyBorder="1" applyAlignment="1">
      <alignment/>
    </xf>
    <xf numFmtId="0" fontId="0" fillId="7" borderId="0" xfId="0" applyFill="1" applyAlignment="1">
      <alignment/>
    </xf>
    <xf numFmtId="49" fontId="2" fillId="7" borderId="1" xfId="0" applyNumberFormat="1" applyFont="1" applyFill="1" applyBorder="1" applyAlignment="1">
      <alignment horizontal="center" vertical="center"/>
    </xf>
    <xf numFmtId="41" fontId="2" fillId="7" borderId="1" xfId="0" applyNumberFormat="1" applyFont="1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horizontal="center" vertical="center"/>
    </xf>
    <xf numFmtId="41" fontId="2" fillId="7" borderId="1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0" fontId="8" fillId="7" borderId="1" xfId="0" applyFont="1" applyFill="1" applyBorder="1" applyAlignment="1">
      <alignment vertical="center" wrapText="1"/>
    </xf>
    <xf numFmtId="49" fontId="7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49" fontId="2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0" xfId="0" applyFont="1" applyFill="1" applyAlignment="1">
      <alignment/>
    </xf>
    <xf numFmtId="0" fontId="0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" xfId="0" applyFont="1" applyBorder="1" applyAlignment="1">
      <alignment wrapText="1"/>
    </xf>
    <xf numFmtId="49" fontId="1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1" fontId="11" fillId="0" borderId="1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41" fontId="7" fillId="0" borderId="15" xfId="0" applyNumberFormat="1" applyFont="1" applyBorder="1" applyAlignment="1">
      <alignment/>
    </xf>
    <xf numFmtId="0" fontId="0" fillId="0" borderId="11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1" fontId="7" fillId="0" borderId="8" xfId="0" applyNumberFormat="1" applyFont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1" fontId="0" fillId="0" borderId="15" xfId="0" applyNumberFormat="1" applyBorder="1" applyAlignment="1">
      <alignment/>
    </xf>
    <xf numFmtId="0" fontId="7" fillId="0" borderId="15" xfId="0" applyFont="1" applyBorder="1" applyAlignment="1">
      <alignment/>
    </xf>
    <xf numFmtId="41" fontId="0" fillId="0" borderId="17" xfId="0" applyNumberFormat="1" applyBorder="1" applyAlignment="1">
      <alignment/>
    </xf>
    <xf numFmtId="41" fontId="0" fillId="0" borderId="2" xfId="0" applyNumberFormat="1" applyBorder="1" applyAlignment="1">
      <alignment/>
    </xf>
    <xf numFmtId="0" fontId="2" fillId="7" borderId="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49" fontId="0" fillId="0" borderId="1" xfId="0" applyNumberFormat="1" applyFill="1" applyBorder="1" applyAlignment="1">
      <alignment horizontal="center" vertical="center"/>
    </xf>
    <xf numFmtId="41" fontId="0" fillId="0" borderId="1" xfId="0" applyNumberForma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1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1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1" fontId="7" fillId="3" borderId="2" xfId="0" applyNumberFormat="1" applyFont="1" applyFill="1" applyBorder="1" applyAlignment="1">
      <alignment horizontal="center" vertical="center"/>
    </xf>
    <xf numFmtId="41" fontId="7" fillId="3" borderId="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52">
      <selection activeCell="H87" sqref="H87"/>
    </sheetView>
  </sheetViews>
  <sheetFormatPr defaultColWidth="9.140625" defaultRowHeight="12.75"/>
  <cols>
    <col min="1" max="1" width="6.140625" style="4" customWidth="1"/>
    <col min="2" max="2" width="7.421875" style="0" customWidth="1"/>
    <col min="3" max="3" width="9.57421875" style="0" customWidth="1"/>
    <col min="4" max="4" width="57.00390625" style="0" customWidth="1"/>
    <col min="5" max="5" width="20.7109375" style="0" customWidth="1"/>
  </cols>
  <sheetData>
    <row r="1" ht="63.75">
      <c r="E1" s="127" t="s">
        <v>409</v>
      </c>
    </row>
    <row r="3" spans="3:4" ht="18">
      <c r="C3" s="282" t="s">
        <v>410</v>
      </c>
      <c r="D3" s="282"/>
    </row>
    <row r="6" spans="1:5" ht="27.75" customHeight="1">
      <c r="A6" s="5" t="s">
        <v>0</v>
      </c>
      <c r="B6" s="3" t="s">
        <v>20</v>
      </c>
      <c r="C6" s="3" t="s">
        <v>1</v>
      </c>
      <c r="D6" s="3" t="s">
        <v>2</v>
      </c>
      <c r="E6" s="3" t="s">
        <v>411</v>
      </c>
    </row>
    <row r="7" spans="1:5" ht="15.75">
      <c r="A7" s="11" t="s">
        <v>3</v>
      </c>
      <c r="B7" s="11"/>
      <c r="C7" s="12"/>
      <c r="D7" s="14" t="s">
        <v>5</v>
      </c>
      <c r="E7" s="13">
        <f>SUM(E8)</f>
        <v>10000</v>
      </c>
    </row>
    <row r="8" spans="1:5" ht="15">
      <c r="A8" s="7"/>
      <c r="B8" s="7" t="s">
        <v>4</v>
      </c>
      <c r="C8" s="8"/>
      <c r="D8" s="1" t="s">
        <v>6</v>
      </c>
      <c r="E8" s="39">
        <f>E9</f>
        <v>10000</v>
      </c>
    </row>
    <row r="9" spans="1:5" ht="60">
      <c r="A9" s="7"/>
      <c r="B9" s="7"/>
      <c r="C9" s="8">
        <v>2110</v>
      </c>
      <c r="D9" s="6" t="s">
        <v>7</v>
      </c>
      <c r="E9" s="39">
        <v>10000</v>
      </c>
    </row>
    <row r="10" spans="1:5" ht="15.75">
      <c r="A10" s="11" t="s">
        <v>8</v>
      </c>
      <c r="B10" s="11"/>
      <c r="C10" s="12"/>
      <c r="D10" s="14" t="s">
        <v>21</v>
      </c>
      <c r="E10" s="13">
        <f>E11</f>
        <v>45500</v>
      </c>
    </row>
    <row r="11" spans="1:5" ht="15">
      <c r="A11" s="7"/>
      <c r="B11" s="7" t="s">
        <v>9</v>
      </c>
      <c r="C11" s="8"/>
      <c r="D11" s="1" t="s">
        <v>10</v>
      </c>
      <c r="E11" s="39">
        <f>E12</f>
        <v>45500</v>
      </c>
    </row>
    <row r="12" spans="1:5" ht="60">
      <c r="A12" s="7"/>
      <c r="B12" s="7"/>
      <c r="C12" s="8">
        <v>2460</v>
      </c>
      <c r="D12" s="6" t="s">
        <v>11</v>
      </c>
      <c r="E12" s="39">
        <v>45500</v>
      </c>
    </row>
    <row r="13" spans="1:5" ht="15.75">
      <c r="A13" s="11" t="s">
        <v>12</v>
      </c>
      <c r="B13" s="11"/>
      <c r="C13" s="12"/>
      <c r="D13" s="14" t="s">
        <v>13</v>
      </c>
      <c r="E13" s="13">
        <f>E14</f>
        <v>17000</v>
      </c>
    </row>
    <row r="14" spans="1:5" ht="15">
      <c r="A14" s="7"/>
      <c r="B14" s="7" t="s">
        <v>14</v>
      </c>
      <c r="C14" s="8"/>
      <c r="D14" s="1" t="s">
        <v>15</v>
      </c>
      <c r="E14" s="39">
        <f>E15+E16</f>
        <v>17000</v>
      </c>
    </row>
    <row r="15" spans="1:5" ht="45">
      <c r="A15" s="7"/>
      <c r="B15" s="7"/>
      <c r="C15" s="8">
        <v>2320</v>
      </c>
      <c r="D15" s="6" t="s">
        <v>79</v>
      </c>
      <c r="E15" s="39">
        <v>17000</v>
      </c>
    </row>
    <row r="16" spans="1:5" ht="15" hidden="1">
      <c r="A16" s="7"/>
      <c r="B16" s="7"/>
      <c r="C16" s="8"/>
      <c r="D16" s="6"/>
      <c r="E16" s="39"/>
    </row>
    <row r="17" spans="1:5" ht="15.75">
      <c r="A17" s="11" t="s">
        <v>16</v>
      </c>
      <c r="B17" s="11"/>
      <c r="C17" s="12"/>
      <c r="D17" s="14" t="s">
        <v>17</v>
      </c>
      <c r="E17" s="13">
        <f>E18</f>
        <v>52195409</v>
      </c>
    </row>
    <row r="18" spans="1:5" ht="15">
      <c r="A18" s="7"/>
      <c r="B18" s="7" t="s">
        <v>18</v>
      </c>
      <c r="C18" s="8"/>
      <c r="D18" s="1" t="s">
        <v>19</v>
      </c>
      <c r="E18" s="39">
        <f>E19+E20</f>
        <v>52195409</v>
      </c>
    </row>
    <row r="19" spans="1:5" ht="30">
      <c r="A19" s="7"/>
      <c r="B19" s="7"/>
      <c r="C19" s="7" t="s">
        <v>314</v>
      </c>
      <c r="D19" s="15" t="s">
        <v>328</v>
      </c>
      <c r="E19" s="39">
        <v>52045409</v>
      </c>
    </row>
    <row r="20" spans="1:5" ht="60">
      <c r="A20" s="7"/>
      <c r="B20" s="7"/>
      <c r="C20" s="8">
        <v>2110</v>
      </c>
      <c r="D20" s="6" t="s">
        <v>7</v>
      </c>
      <c r="E20" s="39">
        <v>150000</v>
      </c>
    </row>
    <row r="21" spans="1:5" ht="15.75">
      <c r="A21" s="11" t="s">
        <v>22</v>
      </c>
      <c r="B21" s="11"/>
      <c r="C21" s="12"/>
      <c r="D21" s="14" t="s">
        <v>23</v>
      </c>
      <c r="E21" s="13">
        <f>E22+E26+E28+E30</f>
        <v>3555364</v>
      </c>
    </row>
    <row r="22" spans="1:5" ht="15.75" customHeight="1">
      <c r="A22" s="7"/>
      <c r="B22" s="7" t="s">
        <v>24</v>
      </c>
      <c r="C22" s="8"/>
      <c r="D22" s="1" t="s">
        <v>25</v>
      </c>
      <c r="E22" s="39">
        <f>E23+E24+E25</f>
        <v>3095399</v>
      </c>
    </row>
    <row r="23" spans="1:5" ht="60.75" customHeight="1">
      <c r="A23" s="7"/>
      <c r="B23" s="7"/>
      <c r="C23" s="8">
        <v>6207</v>
      </c>
      <c r="D23" s="6" t="s">
        <v>469</v>
      </c>
      <c r="E23" s="39">
        <v>675399</v>
      </c>
    </row>
    <row r="24" spans="1:5" ht="60">
      <c r="A24" s="7"/>
      <c r="B24" s="7"/>
      <c r="C24" s="8">
        <v>2110</v>
      </c>
      <c r="D24" s="15" t="s">
        <v>7</v>
      </c>
      <c r="E24" s="39">
        <v>220000</v>
      </c>
    </row>
    <row r="25" spans="1:5" ht="15">
      <c r="A25" s="7"/>
      <c r="B25" s="7"/>
      <c r="C25" s="7" t="s">
        <v>282</v>
      </c>
      <c r="D25" s="15" t="s">
        <v>408</v>
      </c>
      <c r="E25" s="39">
        <v>2200000</v>
      </c>
    </row>
    <row r="26" spans="1:5" ht="15">
      <c r="A26" s="7"/>
      <c r="B26" s="7" t="s">
        <v>26</v>
      </c>
      <c r="C26" s="8"/>
      <c r="D26" s="1" t="s">
        <v>27</v>
      </c>
      <c r="E26" s="39">
        <f>E27</f>
        <v>55000</v>
      </c>
    </row>
    <row r="27" spans="1:5" ht="60">
      <c r="A27" s="7"/>
      <c r="B27" s="7"/>
      <c r="C27" s="8">
        <v>2110</v>
      </c>
      <c r="D27" s="15" t="s">
        <v>7</v>
      </c>
      <c r="E27" s="39">
        <v>55000</v>
      </c>
    </row>
    <row r="28" spans="1:5" ht="15">
      <c r="A28" s="7"/>
      <c r="B28" s="7" t="s">
        <v>28</v>
      </c>
      <c r="C28" s="8"/>
      <c r="D28" s="1" t="s">
        <v>29</v>
      </c>
      <c r="E28" s="39">
        <f>E29</f>
        <v>20000</v>
      </c>
    </row>
    <row r="29" spans="1:5" ht="60">
      <c r="A29" s="7"/>
      <c r="B29" s="7"/>
      <c r="C29" s="8">
        <v>2110</v>
      </c>
      <c r="D29" s="15" t="s">
        <v>7</v>
      </c>
      <c r="E29" s="39">
        <v>20000</v>
      </c>
    </row>
    <row r="30" spans="1:5" ht="15">
      <c r="A30" s="7"/>
      <c r="B30" s="7" t="s">
        <v>30</v>
      </c>
      <c r="C30" s="8"/>
      <c r="D30" s="1" t="s">
        <v>31</v>
      </c>
      <c r="E30" s="39">
        <f>E31+E32</f>
        <v>384965</v>
      </c>
    </row>
    <row r="31" spans="1:5" ht="60">
      <c r="A31" s="7"/>
      <c r="B31" s="7"/>
      <c r="C31" s="8">
        <v>2110</v>
      </c>
      <c r="D31" s="15" t="s">
        <v>7</v>
      </c>
      <c r="E31" s="39">
        <v>384965</v>
      </c>
    </row>
    <row r="32" spans="1:5" ht="60" hidden="1">
      <c r="A32" s="7"/>
      <c r="B32" s="7"/>
      <c r="C32" s="8"/>
      <c r="D32" s="15" t="s">
        <v>32</v>
      </c>
      <c r="E32" s="39"/>
    </row>
    <row r="33" spans="1:5" ht="15.75">
      <c r="A33" s="11" t="s">
        <v>33</v>
      </c>
      <c r="B33" s="11"/>
      <c r="C33" s="12"/>
      <c r="D33" s="14" t="s">
        <v>42</v>
      </c>
      <c r="E33" s="13">
        <f>E34+E38+E36</f>
        <v>658876</v>
      </c>
    </row>
    <row r="34" spans="1:5" ht="15">
      <c r="A34" s="7"/>
      <c r="B34" s="7" t="s">
        <v>34</v>
      </c>
      <c r="C34" s="8"/>
      <c r="D34" s="1" t="s">
        <v>35</v>
      </c>
      <c r="E34" s="39">
        <f>E35</f>
        <v>216876</v>
      </c>
    </row>
    <row r="35" spans="1:5" ht="60">
      <c r="A35" s="7"/>
      <c r="B35" s="7"/>
      <c r="C35" s="8">
        <v>2110</v>
      </c>
      <c r="D35" s="15" t="s">
        <v>7</v>
      </c>
      <c r="E35" s="39">
        <v>216876</v>
      </c>
    </row>
    <row r="36" spans="1:5" ht="15">
      <c r="A36" s="7"/>
      <c r="B36" s="7" t="s">
        <v>109</v>
      </c>
      <c r="C36" s="8"/>
      <c r="D36" s="15" t="s">
        <v>112</v>
      </c>
      <c r="E36" s="39">
        <f>E37</f>
        <v>399000</v>
      </c>
    </row>
    <row r="37" spans="1:6" ht="45">
      <c r="A37" s="7"/>
      <c r="B37" s="7"/>
      <c r="C37" s="8">
        <v>2360</v>
      </c>
      <c r="D37" s="15" t="s">
        <v>322</v>
      </c>
      <c r="E37" s="39">
        <v>399000</v>
      </c>
      <c r="F37" s="175">
        <v>0.25</v>
      </c>
    </row>
    <row r="38" spans="1:5" ht="15">
      <c r="A38" s="7"/>
      <c r="B38" s="7" t="s">
        <v>36</v>
      </c>
      <c r="C38" s="8"/>
      <c r="D38" s="1" t="s">
        <v>378</v>
      </c>
      <c r="E38" s="39">
        <f>E39</f>
        <v>43000</v>
      </c>
    </row>
    <row r="39" spans="1:5" ht="60">
      <c r="A39" s="7"/>
      <c r="B39" s="7"/>
      <c r="C39" s="8">
        <v>2110</v>
      </c>
      <c r="D39" s="15" t="s">
        <v>7</v>
      </c>
      <c r="E39" s="39">
        <v>43000</v>
      </c>
    </row>
    <row r="40" spans="1:5" ht="15.75">
      <c r="A40" s="11" t="s">
        <v>38</v>
      </c>
      <c r="B40" s="11"/>
      <c r="C40" s="12"/>
      <c r="D40" s="14" t="s">
        <v>39</v>
      </c>
      <c r="E40" s="13">
        <f>E41</f>
        <v>1000</v>
      </c>
    </row>
    <row r="41" spans="1:5" ht="15">
      <c r="A41" s="7"/>
      <c r="B41" s="7" t="s">
        <v>40</v>
      </c>
      <c r="C41" s="8"/>
      <c r="D41" s="1" t="s">
        <v>41</v>
      </c>
      <c r="E41" s="39">
        <f>E42</f>
        <v>1000</v>
      </c>
    </row>
    <row r="42" spans="1:5" ht="60">
      <c r="A42" s="7"/>
      <c r="B42" s="7"/>
      <c r="C42" s="8">
        <v>2110</v>
      </c>
      <c r="D42" s="15" t="s">
        <v>7</v>
      </c>
      <c r="E42" s="39">
        <v>1000</v>
      </c>
    </row>
    <row r="43" spans="1:5" ht="31.5">
      <c r="A43" s="11" t="s">
        <v>115</v>
      </c>
      <c r="B43" s="11"/>
      <c r="C43" s="12"/>
      <c r="D43" s="154" t="s">
        <v>129</v>
      </c>
      <c r="E43" s="13">
        <f>E44+E46</f>
        <v>3000</v>
      </c>
    </row>
    <row r="44" spans="1:5" ht="15" hidden="1">
      <c r="A44" s="7"/>
      <c r="B44" s="7" t="s">
        <v>323</v>
      </c>
      <c r="C44" s="8"/>
      <c r="D44" s="15" t="s">
        <v>324</v>
      </c>
      <c r="E44" s="39">
        <f>E45</f>
        <v>0</v>
      </c>
    </row>
    <row r="45" spans="1:5" ht="60" hidden="1">
      <c r="A45" s="7"/>
      <c r="B45" s="7"/>
      <c r="C45" s="8">
        <v>6410</v>
      </c>
      <c r="D45" s="15" t="s">
        <v>32</v>
      </c>
      <c r="E45" s="39"/>
    </row>
    <row r="46" spans="1:5" ht="15">
      <c r="A46" s="7"/>
      <c r="B46" s="7" t="s">
        <v>325</v>
      </c>
      <c r="C46" s="8"/>
      <c r="D46" s="15" t="s">
        <v>326</v>
      </c>
      <c r="E46" s="39">
        <f>E47</f>
        <v>3000</v>
      </c>
    </row>
    <row r="47" spans="1:5" ht="60">
      <c r="A47" s="7"/>
      <c r="B47" s="7"/>
      <c r="C47" s="8">
        <v>2110</v>
      </c>
      <c r="D47" s="15" t="s">
        <v>7</v>
      </c>
      <c r="E47" s="39">
        <v>3000</v>
      </c>
    </row>
    <row r="48" spans="1:5" ht="63">
      <c r="A48" s="11" t="s">
        <v>43</v>
      </c>
      <c r="B48" s="11"/>
      <c r="C48" s="12"/>
      <c r="D48" s="16" t="s">
        <v>44</v>
      </c>
      <c r="E48" s="13">
        <f>E49+E52</f>
        <v>28075439</v>
      </c>
    </row>
    <row r="49" spans="1:5" ht="30">
      <c r="A49" s="7"/>
      <c r="B49" s="7" t="s">
        <v>45</v>
      </c>
      <c r="C49" s="8"/>
      <c r="D49" s="6" t="s">
        <v>77</v>
      </c>
      <c r="E49" s="39">
        <f>E51+E50</f>
        <v>3600000</v>
      </c>
    </row>
    <row r="50" spans="1:5" ht="15">
      <c r="A50" s="7"/>
      <c r="B50" s="7"/>
      <c r="C50" s="7" t="s">
        <v>46</v>
      </c>
      <c r="D50" s="1" t="s">
        <v>47</v>
      </c>
      <c r="E50" s="39">
        <v>2900000</v>
      </c>
    </row>
    <row r="51" spans="1:6" ht="45">
      <c r="A51" s="7"/>
      <c r="B51" s="7"/>
      <c r="C51" s="7" t="s">
        <v>321</v>
      </c>
      <c r="D51" s="15" t="s">
        <v>327</v>
      </c>
      <c r="E51" s="39">
        <v>700000</v>
      </c>
      <c r="F51" s="176" t="s">
        <v>358</v>
      </c>
    </row>
    <row r="52" spans="1:5" ht="30">
      <c r="A52" s="7"/>
      <c r="B52" s="7" t="s">
        <v>48</v>
      </c>
      <c r="C52" s="8"/>
      <c r="D52" s="6" t="s">
        <v>49</v>
      </c>
      <c r="E52" s="39">
        <f>E53+E54</f>
        <v>24475439</v>
      </c>
    </row>
    <row r="53" spans="1:5" ht="15">
      <c r="A53" s="7"/>
      <c r="B53" s="7"/>
      <c r="C53" s="7" t="s">
        <v>50</v>
      </c>
      <c r="D53" s="1" t="s">
        <v>51</v>
      </c>
      <c r="E53" s="39">
        <v>22975439</v>
      </c>
    </row>
    <row r="54" spans="1:5" ht="15">
      <c r="A54" s="7"/>
      <c r="B54" s="7"/>
      <c r="C54" s="7" t="s">
        <v>52</v>
      </c>
      <c r="D54" s="1" t="s">
        <v>53</v>
      </c>
      <c r="E54" s="39">
        <v>1500000</v>
      </c>
    </row>
    <row r="55" spans="1:5" ht="15.75">
      <c r="A55" s="11" t="s">
        <v>298</v>
      </c>
      <c r="B55" s="11"/>
      <c r="C55" s="11"/>
      <c r="D55" s="14" t="s">
        <v>54</v>
      </c>
      <c r="E55" s="13">
        <f>E57+E58+E60</f>
        <v>23865245</v>
      </c>
    </row>
    <row r="56" spans="1:5" ht="30">
      <c r="A56" s="7"/>
      <c r="B56" s="7" t="s">
        <v>55</v>
      </c>
      <c r="C56" s="7"/>
      <c r="D56" s="6" t="s">
        <v>310</v>
      </c>
      <c r="E56" s="39">
        <f>E57</f>
        <v>18779519</v>
      </c>
    </row>
    <row r="57" spans="1:5" ht="15">
      <c r="A57" s="7"/>
      <c r="B57" s="7"/>
      <c r="C57" s="7" t="s">
        <v>56</v>
      </c>
      <c r="D57" s="1" t="s">
        <v>57</v>
      </c>
      <c r="E57" s="39">
        <v>18779519</v>
      </c>
    </row>
    <row r="58" spans="1:5" ht="15" hidden="1">
      <c r="A58" s="7"/>
      <c r="B58" s="7" t="s">
        <v>58</v>
      </c>
      <c r="C58" s="7"/>
      <c r="D58" s="1" t="s">
        <v>80</v>
      </c>
      <c r="E58" s="39">
        <f>E59</f>
        <v>0</v>
      </c>
    </row>
    <row r="59" spans="1:5" ht="15" hidden="1">
      <c r="A59" s="7"/>
      <c r="B59" s="7"/>
      <c r="C59" s="7" t="s">
        <v>56</v>
      </c>
      <c r="D59" s="1" t="s">
        <v>57</v>
      </c>
      <c r="E59" s="39"/>
    </row>
    <row r="60" spans="1:5" ht="15">
      <c r="A60" s="7"/>
      <c r="B60" s="7" t="s">
        <v>59</v>
      </c>
      <c r="C60" s="7"/>
      <c r="D60" s="1" t="s">
        <v>60</v>
      </c>
      <c r="E60" s="39">
        <f>E61</f>
        <v>5085726</v>
      </c>
    </row>
    <row r="61" spans="1:5" ht="15">
      <c r="A61" s="7"/>
      <c r="B61" s="7"/>
      <c r="C61" s="7" t="s">
        <v>56</v>
      </c>
      <c r="D61" s="1" t="s">
        <v>57</v>
      </c>
      <c r="E61" s="39">
        <v>5085726</v>
      </c>
    </row>
    <row r="62" spans="1:5" ht="15.75" hidden="1">
      <c r="A62" s="11" t="s">
        <v>121</v>
      </c>
      <c r="B62" s="11"/>
      <c r="C62" s="11"/>
      <c r="D62" s="169" t="s">
        <v>122</v>
      </c>
      <c r="E62" s="13">
        <f>E63+E67</f>
        <v>0</v>
      </c>
    </row>
    <row r="63" spans="1:5" ht="15" hidden="1">
      <c r="A63" s="7"/>
      <c r="B63" s="7" t="s">
        <v>140</v>
      </c>
      <c r="C63" s="7"/>
      <c r="D63" s="1" t="s">
        <v>141</v>
      </c>
      <c r="E63" s="39">
        <f>E64+E65+E66</f>
        <v>0</v>
      </c>
    </row>
    <row r="64" spans="1:5" ht="60" hidden="1">
      <c r="A64" s="7"/>
      <c r="B64" s="7"/>
      <c r="C64" s="7" t="s">
        <v>317</v>
      </c>
      <c r="D64" s="15" t="s">
        <v>363</v>
      </c>
      <c r="E64" s="39"/>
    </row>
    <row r="65" spans="1:5" ht="15" hidden="1">
      <c r="A65" s="7"/>
      <c r="B65" s="7"/>
      <c r="C65" s="7" t="s">
        <v>220</v>
      </c>
      <c r="D65" s="1" t="s">
        <v>221</v>
      </c>
      <c r="E65" s="39"/>
    </row>
    <row r="66" spans="1:5" ht="15" hidden="1">
      <c r="A66" s="7"/>
      <c r="B66" s="7"/>
      <c r="C66" s="7" t="s">
        <v>362</v>
      </c>
      <c r="D66" s="1" t="s">
        <v>364</v>
      </c>
      <c r="E66" s="39"/>
    </row>
    <row r="67" spans="1:5" ht="15" hidden="1">
      <c r="A67" s="7"/>
      <c r="B67" s="7" t="s">
        <v>144</v>
      </c>
      <c r="C67" s="7"/>
      <c r="D67" s="1" t="s">
        <v>114</v>
      </c>
      <c r="E67" s="39">
        <f>E68</f>
        <v>0</v>
      </c>
    </row>
    <row r="68" spans="1:5" ht="15" hidden="1">
      <c r="A68" s="7"/>
      <c r="B68" s="7"/>
      <c r="C68" s="7" t="s">
        <v>367</v>
      </c>
      <c r="D68" s="1" t="s">
        <v>368</v>
      </c>
      <c r="E68" s="39"/>
    </row>
    <row r="69" spans="1:5" ht="15.75">
      <c r="A69" s="11" t="s">
        <v>61</v>
      </c>
      <c r="B69" s="11"/>
      <c r="C69" s="11"/>
      <c r="D69" s="14" t="s">
        <v>62</v>
      </c>
      <c r="E69" s="13">
        <f>E70</f>
        <v>10392083</v>
      </c>
    </row>
    <row r="70" spans="1:5" ht="45">
      <c r="A70" s="7"/>
      <c r="B70" s="7" t="s">
        <v>63</v>
      </c>
      <c r="C70" s="7"/>
      <c r="D70" s="6" t="s">
        <v>78</v>
      </c>
      <c r="E70" s="39">
        <f>E71</f>
        <v>10392083</v>
      </c>
    </row>
    <row r="71" spans="1:5" ht="60">
      <c r="A71" s="7"/>
      <c r="B71" s="7"/>
      <c r="C71" s="7" t="s">
        <v>64</v>
      </c>
      <c r="D71" s="15" t="s">
        <v>7</v>
      </c>
      <c r="E71" s="39">
        <v>10392083</v>
      </c>
    </row>
    <row r="72" spans="1:5" ht="15" hidden="1">
      <c r="A72" s="7"/>
      <c r="B72" s="7"/>
      <c r="C72" s="7"/>
      <c r="D72" s="1"/>
      <c r="E72" s="39"/>
    </row>
    <row r="73" spans="1:5" ht="15.75">
      <c r="A73" s="11" t="s">
        <v>65</v>
      </c>
      <c r="B73" s="11"/>
      <c r="C73" s="11"/>
      <c r="D73" s="14" t="s">
        <v>66</v>
      </c>
      <c r="E73" s="13">
        <f>E74+E76</f>
        <v>500000</v>
      </c>
    </row>
    <row r="74" spans="1:5" ht="15">
      <c r="A74" s="7"/>
      <c r="B74" s="7" t="s">
        <v>67</v>
      </c>
      <c r="C74" s="7"/>
      <c r="D74" s="1" t="s">
        <v>68</v>
      </c>
      <c r="E74" s="39">
        <f>E75</f>
        <v>250000</v>
      </c>
    </row>
    <row r="75" spans="1:5" ht="45">
      <c r="A75" s="7"/>
      <c r="B75" s="7"/>
      <c r="C75" s="7" t="s">
        <v>69</v>
      </c>
      <c r="D75" s="6" t="s">
        <v>79</v>
      </c>
      <c r="E75" s="39">
        <v>250000</v>
      </c>
    </row>
    <row r="76" spans="1:5" ht="15">
      <c r="A76" s="7"/>
      <c r="B76" s="7" t="s">
        <v>74</v>
      </c>
      <c r="C76" s="7"/>
      <c r="D76" s="1" t="s">
        <v>75</v>
      </c>
      <c r="E76" s="39">
        <f>E77</f>
        <v>250000</v>
      </c>
    </row>
    <row r="77" spans="1:5" ht="45">
      <c r="A77" s="7"/>
      <c r="B77" s="7"/>
      <c r="C77" s="7" t="s">
        <v>69</v>
      </c>
      <c r="D77" s="6" t="s">
        <v>79</v>
      </c>
      <c r="E77" s="39">
        <v>250000</v>
      </c>
    </row>
    <row r="78" spans="1:5" ht="15.75">
      <c r="A78" s="11" t="s">
        <v>402</v>
      </c>
      <c r="B78" s="11"/>
      <c r="C78" s="11"/>
      <c r="D78" s="16" t="s">
        <v>403</v>
      </c>
      <c r="E78" s="13">
        <f>E79</f>
        <v>500000</v>
      </c>
    </row>
    <row r="79" spans="1:5" ht="30">
      <c r="A79" s="7"/>
      <c r="B79" s="7" t="s">
        <v>404</v>
      </c>
      <c r="C79" s="7"/>
      <c r="D79" s="6" t="s">
        <v>405</v>
      </c>
      <c r="E79" s="39">
        <f>E80+E81</f>
        <v>500000</v>
      </c>
    </row>
    <row r="80" spans="1:5" ht="15">
      <c r="A80" s="7"/>
      <c r="B80" s="7"/>
      <c r="C80" s="7" t="s">
        <v>406</v>
      </c>
      <c r="D80" s="6" t="s">
        <v>407</v>
      </c>
      <c r="E80" s="39">
        <v>1000</v>
      </c>
    </row>
    <row r="81" spans="1:5" ht="15">
      <c r="A81" s="7"/>
      <c r="B81" s="7"/>
      <c r="C81" s="7" t="s">
        <v>282</v>
      </c>
      <c r="D81" s="6" t="s">
        <v>408</v>
      </c>
      <c r="E81" s="39">
        <v>499000</v>
      </c>
    </row>
    <row r="82" spans="1:5" ht="15.75">
      <c r="A82" s="11" t="s">
        <v>171</v>
      </c>
      <c r="B82" s="11"/>
      <c r="C82" s="11"/>
      <c r="D82" s="233" t="s">
        <v>172</v>
      </c>
      <c r="E82" s="13">
        <f>E83</f>
        <v>1160419</v>
      </c>
    </row>
    <row r="83" spans="1:5" ht="15">
      <c r="A83" s="7"/>
      <c r="B83" s="7" t="s">
        <v>308</v>
      </c>
      <c r="C83" s="7"/>
      <c r="D83" s="232" t="s">
        <v>309</v>
      </c>
      <c r="E83" s="39">
        <f>E84</f>
        <v>1160419</v>
      </c>
    </row>
    <row r="84" spans="1:5" ht="60">
      <c r="A84" s="7"/>
      <c r="B84" s="7"/>
      <c r="C84" s="7" t="s">
        <v>470</v>
      </c>
      <c r="D84" s="6" t="s">
        <v>469</v>
      </c>
      <c r="E84" s="39">
        <v>1160419</v>
      </c>
    </row>
    <row r="85" spans="1:5" ht="15.75">
      <c r="A85" s="283" t="s">
        <v>76</v>
      </c>
      <c r="B85" s="284"/>
      <c r="C85" s="284"/>
      <c r="D85" s="285"/>
      <c r="E85" s="10">
        <f>E73+E69+E55+E48+E43+E40+E33+E21+E17+E10+E7+E62+E13+E78+E82</f>
        <v>120979335</v>
      </c>
    </row>
  </sheetData>
  <mergeCells count="2">
    <mergeCell ref="C3:D3"/>
    <mergeCell ref="A85:D85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H25" sqref="H25"/>
    </sheetView>
  </sheetViews>
  <sheetFormatPr defaultColWidth="9.140625" defaultRowHeight="12.75"/>
  <cols>
    <col min="1" max="1" width="5.28125" style="0" customWidth="1"/>
    <col min="2" max="2" width="6.57421875" style="0" customWidth="1"/>
    <col min="4" max="4" width="6.8515625" style="0" customWidth="1"/>
    <col min="5" max="5" width="43.7109375" style="0" customWidth="1"/>
    <col min="6" max="6" width="24.8515625" style="0" customWidth="1"/>
  </cols>
  <sheetData>
    <row r="1" ht="51">
      <c r="F1" s="126" t="s">
        <v>496</v>
      </c>
    </row>
    <row r="3" ht="31.5">
      <c r="E3" s="77" t="s">
        <v>414</v>
      </c>
    </row>
    <row r="4" ht="15.75">
      <c r="E4" s="76"/>
    </row>
    <row r="6" spans="1:6" s="84" customFormat="1" ht="24.75" customHeight="1">
      <c r="A6" s="54" t="s">
        <v>175</v>
      </c>
      <c r="B6" s="54" t="s">
        <v>81</v>
      </c>
      <c r="C6" s="54" t="s">
        <v>20</v>
      </c>
      <c r="D6" s="54" t="s">
        <v>212</v>
      </c>
      <c r="E6" s="54" t="s">
        <v>268</v>
      </c>
      <c r="F6" s="54" t="s">
        <v>346</v>
      </c>
    </row>
    <row r="7" spans="1:6" ht="12.75" hidden="1">
      <c r="A7" s="83"/>
      <c r="B7" s="83"/>
      <c r="C7" s="83"/>
      <c r="D7" s="83"/>
      <c r="E7" s="17"/>
      <c r="F7" s="27"/>
    </row>
    <row r="8" spans="1:6" ht="30">
      <c r="A8" s="229"/>
      <c r="B8" s="229"/>
      <c r="C8" s="229"/>
      <c r="D8" s="229"/>
      <c r="E8" s="230" t="s">
        <v>415</v>
      </c>
      <c r="F8" s="231">
        <f>F9+F10</f>
        <v>15196338</v>
      </c>
    </row>
    <row r="9" spans="1:6" ht="12.75" hidden="1">
      <c r="A9" s="83"/>
      <c r="B9" s="83"/>
      <c r="C9" s="83"/>
      <c r="D9" s="83"/>
      <c r="E9" s="203" t="s">
        <v>416</v>
      </c>
      <c r="F9" s="27"/>
    </row>
    <row r="10" spans="1:6" ht="12.75">
      <c r="A10" s="83"/>
      <c r="B10" s="83"/>
      <c r="C10" s="83"/>
      <c r="D10" s="83"/>
      <c r="E10" s="203" t="s">
        <v>461</v>
      </c>
      <c r="F10" s="45">
        <f>F11+F12+F13+F14+F15+F16+F17</f>
        <v>15196338</v>
      </c>
    </row>
    <row r="11" spans="1:6" ht="25.5">
      <c r="A11" s="83" t="s">
        <v>178</v>
      </c>
      <c r="B11" s="83" t="s">
        <v>12</v>
      </c>
      <c r="C11" s="83" t="s">
        <v>14</v>
      </c>
      <c r="D11" s="83" t="s">
        <v>360</v>
      </c>
      <c r="E11" s="228" t="s">
        <v>464</v>
      </c>
      <c r="F11" s="27">
        <v>216910</v>
      </c>
    </row>
    <row r="12" spans="1:6" ht="12.75">
      <c r="A12" s="83" t="s">
        <v>181</v>
      </c>
      <c r="B12" s="83" t="s">
        <v>61</v>
      </c>
      <c r="C12" s="83" t="s">
        <v>63</v>
      </c>
      <c r="D12" s="83" t="s">
        <v>69</v>
      </c>
      <c r="E12" s="228" t="s">
        <v>462</v>
      </c>
      <c r="F12" s="27">
        <v>10324000</v>
      </c>
    </row>
    <row r="13" spans="1:6" ht="25.5">
      <c r="A13" s="83" t="s">
        <v>182</v>
      </c>
      <c r="B13" s="83" t="s">
        <v>65</v>
      </c>
      <c r="C13" s="83" t="s">
        <v>67</v>
      </c>
      <c r="D13" s="83" t="s">
        <v>69</v>
      </c>
      <c r="E13" s="228" t="s">
        <v>463</v>
      </c>
      <c r="F13" s="27">
        <v>750000</v>
      </c>
    </row>
    <row r="14" spans="1:6" ht="25.5">
      <c r="A14" s="83" t="s">
        <v>183</v>
      </c>
      <c r="B14" s="83" t="s">
        <v>65</v>
      </c>
      <c r="C14" s="83" t="s">
        <v>74</v>
      </c>
      <c r="D14" s="83" t="s">
        <v>69</v>
      </c>
      <c r="E14" s="228" t="s">
        <v>465</v>
      </c>
      <c r="F14" s="27">
        <v>215000</v>
      </c>
    </row>
    <row r="15" spans="1:6" ht="12.75">
      <c r="A15" s="83" t="s">
        <v>184</v>
      </c>
      <c r="B15" s="83" t="s">
        <v>155</v>
      </c>
      <c r="C15" s="83" t="s">
        <v>306</v>
      </c>
      <c r="D15" s="83" t="s">
        <v>69</v>
      </c>
      <c r="E15" s="228" t="s">
        <v>466</v>
      </c>
      <c r="F15" s="27">
        <v>21372</v>
      </c>
    </row>
    <row r="16" spans="1:6" ht="12.75">
      <c r="A16" s="83" t="s">
        <v>185</v>
      </c>
      <c r="B16" s="83" t="s">
        <v>155</v>
      </c>
      <c r="C16" s="83" t="s">
        <v>157</v>
      </c>
      <c r="D16" s="83" t="s">
        <v>69</v>
      </c>
      <c r="E16" s="228" t="s">
        <v>467</v>
      </c>
      <c r="F16" s="27">
        <v>1357341</v>
      </c>
    </row>
    <row r="17" spans="1:6" ht="12.75">
      <c r="A17" s="83" t="s">
        <v>186</v>
      </c>
      <c r="B17" s="83" t="s">
        <v>468</v>
      </c>
      <c r="C17" s="83" t="s">
        <v>157</v>
      </c>
      <c r="D17" s="83" t="s">
        <v>350</v>
      </c>
      <c r="E17" s="228" t="s">
        <v>467</v>
      </c>
      <c r="F17" s="27">
        <v>2311715</v>
      </c>
    </row>
    <row r="18" spans="1:6" ht="33.75" customHeight="1">
      <c r="A18" s="229"/>
      <c r="B18" s="229"/>
      <c r="C18" s="229"/>
      <c r="D18" s="229"/>
      <c r="E18" s="230" t="s">
        <v>417</v>
      </c>
      <c r="F18" s="231">
        <f>F19+F26</f>
        <v>7280745</v>
      </c>
    </row>
    <row r="19" spans="1:6" ht="12.75">
      <c r="A19" s="83"/>
      <c r="B19" s="83"/>
      <c r="C19" s="83"/>
      <c r="D19" s="83"/>
      <c r="E19" s="203" t="s">
        <v>418</v>
      </c>
      <c r="F19" s="45">
        <f>F20+F21+F23+F24+F25</f>
        <v>4986223</v>
      </c>
    </row>
    <row r="20" spans="1:6" ht="51">
      <c r="A20" s="83" t="s">
        <v>178</v>
      </c>
      <c r="B20" s="83" t="s">
        <v>121</v>
      </c>
      <c r="C20" s="83" t="s">
        <v>123</v>
      </c>
      <c r="D20" s="83" t="s">
        <v>126</v>
      </c>
      <c r="E20" s="26" t="s">
        <v>280</v>
      </c>
      <c r="F20" s="27">
        <v>1564343</v>
      </c>
    </row>
    <row r="21" spans="1:6" ht="51">
      <c r="A21" s="83" t="s">
        <v>181</v>
      </c>
      <c r="B21" s="83" t="s">
        <v>121</v>
      </c>
      <c r="C21" s="83" t="s">
        <v>130</v>
      </c>
      <c r="D21" s="83" t="s">
        <v>126</v>
      </c>
      <c r="E21" s="26" t="s">
        <v>280</v>
      </c>
      <c r="F21" s="27">
        <v>463905</v>
      </c>
    </row>
    <row r="22" spans="1:6" ht="25.5" hidden="1">
      <c r="A22" s="83" t="s">
        <v>182</v>
      </c>
      <c r="B22" s="83" t="s">
        <v>121</v>
      </c>
      <c r="C22" s="83" t="s">
        <v>132</v>
      </c>
      <c r="D22" s="83" t="s">
        <v>126</v>
      </c>
      <c r="E22" s="26" t="s">
        <v>213</v>
      </c>
      <c r="F22" s="27"/>
    </row>
    <row r="23" spans="1:6" ht="25.5">
      <c r="A23" s="83" t="s">
        <v>182</v>
      </c>
      <c r="B23" s="83" t="s">
        <v>155</v>
      </c>
      <c r="C23" s="83" t="s">
        <v>306</v>
      </c>
      <c r="D23" s="83" t="s">
        <v>149</v>
      </c>
      <c r="E23" s="26" t="s">
        <v>337</v>
      </c>
      <c r="F23" s="27">
        <v>49320</v>
      </c>
    </row>
    <row r="24" spans="1:6" ht="51">
      <c r="A24" s="83" t="s">
        <v>183</v>
      </c>
      <c r="B24" s="83" t="s">
        <v>215</v>
      </c>
      <c r="C24" s="83" t="s">
        <v>158</v>
      </c>
      <c r="D24" s="83" t="s">
        <v>126</v>
      </c>
      <c r="E24" s="26" t="s">
        <v>280</v>
      </c>
      <c r="F24" s="27">
        <v>966467</v>
      </c>
    </row>
    <row r="25" spans="1:6" ht="38.25">
      <c r="A25" s="83" t="s">
        <v>184</v>
      </c>
      <c r="B25" s="83" t="s">
        <v>215</v>
      </c>
      <c r="C25" s="83" t="s">
        <v>158</v>
      </c>
      <c r="D25" s="83" t="s">
        <v>126</v>
      </c>
      <c r="E25" s="26" t="s">
        <v>335</v>
      </c>
      <c r="F25" s="27">
        <v>1942188</v>
      </c>
    </row>
    <row r="26" spans="1:6" ht="12.75">
      <c r="A26" s="83"/>
      <c r="B26" s="83"/>
      <c r="C26" s="83"/>
      <c r="D26" s="83"/>
      <c r="E26" s="50" t="s">
        <v>419</v>
      </c>
      <c r="F26" s="45">
        <f>F29+F31</f>
        <v>2294522</v>
      </c>
    </row>
    <row r="27" spans="1:6" ht="12.75" hidden="1">
      <c r="A27" s="83"/>
      <c r="B27" s="83"/>
      <c r="C27" s="83"/>
      <c r="D27" s="83"/>
      <c r="E27" s="26"/>
      <c r="F27" s="27"/>
    </row>
    <row r="28" spans="1:6" ht="25.5" hidden="1">
      <c r="A28" s="83" t="s">
        <v>184</v>
      </c>
      <c r="B28" s="83" t="s">
        <v>121</v>
      </c>
      <c r="C28" s="83" t="s">
        <v>138</v>
      </c>
      <c r="D28" s="83" t="s">
        <v>126</v>
      </c>
      <c r="E28" s="26" t="s">
        <v>214</v>
      </c>
      <c r="F28" s="27"/>
    </row>
    <row r="29" spans="1:6" ht="38.25">
      <c r="A29" s="83" t="s">
        <v>178</v>
      </c>
      <c r="B29" s="83" t="s">
        <v>65</v>
      </c>
      <c r="C29" s="83" t="s">
        <v>67</v>
      </c>
      <c r="D29" s="83" t="s">
        <v>340</v>
      </c>
      <c r="E29" s="26" t="s">
        <v>491</v>
      </c>
      <c r="F29" s="27">
        <v>2288000</v>
      </c>
    </row>
    <row r="30" spans="1:6" ht="12.75" hidden="1">
      <c r="A30" s="83"/>
      <c r="B30" s="83"/>
      <c r="C30" s="83"/>
      <c r="D30" s="83"/>
      <c r="E30" s="26"/>
      <c r="F30" s="27"/>
    </row>
    <row r="31" spans="1:6" ht="42.75" customHeight="1">
      <c r="A31" s="83" t="s">
        <v>181</v>
      </c>
      <c r="B31" s="83" t="s">
        <v>65</v>
      </c>
      <c r="C31" s="83" t="s">
        <v>343</v>
      </c>
      <c r="D31" s="83" t="s">
        <v>340</v>
      </c>
      <c r="E31" s="26" t="s">
        <v>345</v>
      </c>
      <c r="F31" s="27">
        <v>6522</v>
      </c>
    </row>
    <row r="32" spans="1:6" ht="12.75">
      <c r="A32" s="364" t="s">
        <v>209</v>
      </c>
      <c r="B32" s="365"/>
      <c r="C32" s="365"/>
      <c r="D32" s="365"/>
      <c r="E32" s="366"/>
      <c r="F32" s="67">
        <f>F8+F18</f>
        <v>22477083</v>
      </c>
    </row>
  </sheetData>
  <mergeCells count="1">
    <mergeCell ref="A32:E3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M16" sqref="M16"/>
    </sheetView>
  </sheetViews>
  <sheetFormatPr defaultColWidth="9.140625" defaultRowHeight="12.75"/>
  <cols>
    <col min="2" max="2" width="21.57421875" style="0" customWidth="1"/>
    <col min="3" max="3" width="12.421875" style="0" hidden="1" customWidth="1"/>
    <col min="4" max="4" width="12.28125" style="0" hidden="1" customWidth="1"/>
    <col min="5" max="5" width="11.421875" style="0" customWidth="1"/>
    <col min="6" max="7" width="10.57421875" style="0" hidden="1" customWidth="1"/>
    <col min="8" max="8" width="13.421875" style="0" customWidth="1"/>
    <col min="9" max="9" width="11.7109375" style="0" customWidth="1"/>
    <col min="10" max="10" width="10.57421875" style="0" hidden="1" customWidth="1"/>
    <col min="11" max="11" width="13.57421875" style="0" customWidth="1"/>
  </cols>
  <sheetData>
    <row r="1" ht="73.5" customHeight="1">
      <c r="K1" s="176" t="s">
        <v>497</v>
      </c>
    </row>
    <row r="3" spans="1:11" ht="51" customHeight="1">
      <c r="A3" s="326" t="s">
        <v>476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6" spans="1:11" ht="12.75" customHeight="1">
      <c r="A6" s="309" t="s">
        <v>175</v>
      </c>
      <c r="B6" s="312" t="s">
        <v>222</v>
      </c>
      <c r="C6" s="317"/>
      <c r="D6" s="317"/>
      <c r="E6" s="317" t="s">
        <v>482</v>
      </c>
      <c r="F6" s="315" t="s">
        <v>85</v>
      </c>
      <c r="G6" s="316"/>
      <c r="H6" s="322" t="s">
        <v>227</v>
      </c>
      <c r="I6" s="323"/>
      <c r="J6" s="323"/>
      <c r="K6" s="324"/>
    </row>
    <row r="7" spans="1:11" ht="12.75">
      <c r="A7" s="310"/>
      <c r="B7" s="313"/>
      <c r="C7" s="318"/>
      <c r="D7" s="318"/>
      <c r="E7" s="318"/>
      <c r="F7" s="317" t="s">
        <v>225</v>
      </c>
      <c r="G7" s="309" t="s">
        <v>226</v>
      </c>
      <c r="H7" s="322" t="s">
        <v>454</v>
      </c>
      <c r="I7" s="323"/>
      <c r="J7" s="323"/>
      <c r="K7" s="324"/>
    </row>
    <row r="8" spans="1:11" ht="12.75">
      <c r="A8" s="310"/>
      <c r="B8" s="313"/>
      <c r="C8" s="318"/>
      <c r="D8" s="318"/>
      <c r="E8" s="318"/>
      <c r="F8" s="318"/>
      <c r="G8" s="310"/>
      <c r="H8" s="309" t="s">
        <v>455</v>
      </c>
      <c r="I8" s="322" t="s">
        <v>84</v>
      </c>
      <c r="J8" s="323"/>
      <c r="K8" s="324"/>
    </row>
    <row r="9" spans="1:11" ht="12.75" customHeight="1">
      <c r="A9" s="310"/>
      <c r="B9" s="313"/>
      <c r="C9" s="318"/>
      <c r="D9" s="318"/>
      <c r="E9" s="318"/>
      <c r="F9" s="318"/>
      <c r="G9" s="310"/>
      <c r="H9" s="310"/>
      <c r="I9" s="312" t="s">
        <v>225</v>
      </c>
      <c r="J9" s="340"/>
      <c r="K9" s="309" t="s">
        <v>226</v>
      </c>
    </row>
    <row r="10" spans="1:11" ht="12.75" customHeight="1">
      <c r="A10" s="310"/>
      <c r="B10" s="313"/>
      <c r="C10" s="318"/>
      <c r="D10" s="318"/>
      <c r="E10" s="318"/>
      <c r="F10" s="318"/>
      <c r="G10" s="310"/>
      <c r="H10" s="310"/>
      <c r="I10" s="313"/>
      <c r="J10" s="341"/>
      <c r="K10" s="310"/>
    </row>
    <row r="11" spans="1:11" ht="22.5" customHeight="1">
      <c r="A11" s="311"/>
      <c r="B11" s="314"/>
      <c r="C11" s="319"/>
      <c r="D11" s="319"/>
      <c r="E11" s="319"/>
      <c r="F11" s="319"/>
      <c r="G11" s="311"/>
      <c r="H11" s="311"/>
      <c r="I11" s="314"/>
      <c r="J11" s="342"/>
      <c r="K11" s="311"/>
    </row>
    <row r="12" spans="1:11" ht="12.75">
      <c r="A12" s="53">
        <v>1</v>
      </c>
      <c r="B12" s="53">
        <v>2</v>
      </c>
      <c r="C12" s="53">
        <v>3</v>
      </c>
      <c r="D12" s="53">
        <v>4</v>
      </c>
      <c r="E12" s="53">
        <v>3</v>
      </c>
      <c r="F12" s="53">
        <v>6</v>
      </c>
      <c r="G12" s="53">
        <v>7</v>
      </c>
      <c r="H12" s="53">
        <v>4</v>
      </c>
      <c r="I12" s="338">
        <v>5</v>
      </c>
      <c r="J12" s="339"/>
      <c r="K12" s="53">
        <v>6</v>
      </c>
    </row>
    <row r="13" spans="1:11" ht="12.75">
      <c r="A13" s="236" t="s">
        <v>178</v>
      </c>
      <c r="B13" s="234" t="s">
        <v>237</v>
      </c>
      <c r="C13" s="235"/>
      <c r="D13" s="236"/>
      <c r="E13" s="103"/>
      <c r="F13" s="103">
        <f>F18</f>
        <v>0</v>
      </c>
      <c r="G13" s="103">
        <f>G18</f>
        <v>0</v>
      </c>
      <c r="H13" s="103">
        <f>H18+H23</f>
        <v>2452328</v>
      </c>
      <c r="I13" s="336">
        <f>I18+I23</f>
        <v>616510</v>
      </c>
      <c r="J13" s="337"/>
      <c r="K13" s="103">
        <f>K18+K23</f>
        <v>1835818</v>
      </c>
    </row>
    <row r="14" spans="1:11" ht="45.75" customHeight="1">
      <c r="A14" s="264" t="s">
        <v>484</v>
      </c>
      <c r="B14" s="123" t="s">
        <v>238</v>
      </c>
      <c r="C14" s="238" t="s">
        <v>477</v>
      </c>
      <c r="D14" s="239"/>
      <c r="E14" s="334" t="s">
        <v>481</v>
      </c>
      <c r="F14" s="334"/>
      <c r="G14" s="334"/>
      <c r="H14" s="334"/>
      <c r="I14" s="334"/>
      <c r="J14" s="334"/>
      <c r="K14" s="335"/>
    </row>
    <row r="15" spans="1:11" ht="40.5" customHeight="1">
      <c r="A15" s="320"/>
      <c r="B15" s="123" t="s">
        <v>255</v>
      </c>
      <c r="C15" s="240" t="s">
        <v>478</v>
      </c>
      <c r="D15" s="44"/>
      <c r="E15" s="288" t="s">
        <v>487</v>
      </c>
      <c r="F15" s="288"/>
      <c r="G15" s="288"/>
      <c r="H15" s="288"/>
      <c r="I15" s="288"/>
      <c r="J15" s="288"/>
      <c r="K15" s="329"/>
    </row>
    <row r="16" spans="1:11" ht="12.75">
      <c r="A16" s="320"/>
      <c r="B16" s="123" t="s">
        <v>239</v>
      </c>
      <c r="C16" s="226" t="s">
        <v>479</v>
      </c>
      <c r="D16" s="59"/>
      <c r="E16" s="330" t="s">
        <v>488</v>
      </c>
      <c r="F16" s="330"/>
      <c r="G16" s="330"/>
      <c r="H16" s="330"/>
      <c r="I16" s="330"/>
      <c r="J16" s="330"/>
      <c r="K16" s="331"/>
    </row>
    <row r="17" spans="1:11" ht="26.25" customHeight="1">
      <c r="A17" s="320"/>
      <c r="B17" s="123" t="s">
        <v>240</v>
      </c>
      <c r="C17" s="227" t="s">
        <v>480</v>
      </c>
      <c r="D17" s="241"/>
      <c r="E17" s="332" t="s">
        <v>489</v>
      </c>
      <c r="F17" s="332"/>
      <c r="G17" s="332"/>
      <c r="H17" s="332"/>
      <c r="I17" s="332"/>
      <c r="J17" s="332"/>
      <c r="K17" s="333"/>
    </row>
    <row r="18" spans="1:11" ht="13.5" thickBot="1">
      <c r="A18" s="328"/>
      <c r="B18" s="243" t="s">
        <v>244</v>
      </c>
      <c r="C18" s="244"/>
      <c r="D18" s="244"/>
      <c r="E18" s="245" t="s">
        <v>490</v>
      </c>
      <c r="F18" s="245">
        <f>F19+F20+F21</f>
        <v>0</v>
      </c>
      <c r="G18" s="245">
        <f>G19+G20+G21</f>
        <v>0</v>
      </c>
      <c r="H18" s="245">
        <f>I18+K18</f>
        <v>794587</v>
      </c>
      <c r="I18" s="245">
        <v>119188</v>
      </c>
      <c r="J18" s="245">
        <f>J19+J20+J21+J23</f>
        <v>0</v>
      </c>
      <c r="K18" s="245">
        <v>675399</v>
      </c>
    </row>
    <row r="19" spans="1:11" ht="36.75" customHeight="1">
      <c r="A19" s="327" t="s">
        <v>485</v>
      </c>
      <c r="B19" s="250" t="s">
        <v>238</v>
      </c>
      <c r="C19" s="251"/>
      <c r="D19" s="255"/>
      <c r="E19" s="334" t="s">
        <v>481</v>
      </c>
      <c r="F19" s="334"/>
      <c r="G19" s="334"/>
      <c r="H19" s="334"/>
      <c r="I19" s="334"/>
      <c r="J19" s="334"/>
      <c r="K19" s="335"/>
    </row>
    <row r="20" spans="1:11" ht="36.75" customHeight="1">
      <c r="A20" s="320"/>
      <c r="B20" s="17" t="s">
        <v>255</v>
      </c>
      <c r="C20" s="17"/>
      <c r="D20" s="256"/>
      <c r="E20" s="288" t="s">
        <v>478</v>
      </c>
      <c r="F20" s="288"/>
      <c r="G20" s="288"/>
      <c r="H20" s="288"/>
      <c r="I20" s="288"/>
      <c r="J20" s="288"/>
      <c r="K20" s="329"/>
    </row>
    <row r="21" spans="1:11" ht="12.75">
      <c r="A21" s="320"/>
      <c r="B21" s="17" t="s">
        <v>239</v>
      </c>
      <c r="C21" s="17"/>
      <c r="D21" s="256"/>
      <c r="E21" s="330" t="s">
        <v>479</v>
      </c>
      <c r="F21" s="330"/>
      <c r="G21" s="330"/>
      <c r="H21" s="330"/>
      <c r="I21" s="330"/>
      <c r="J21" s="330"/>
      <c r="K21" s="331"/>
    </row>
    <row r="22" spans="1:11" ht="27" customHeight="1">
      <c r="A22" s="320"/>
      <c r="B22" s="242" t="s">
        <v>240</v>
      </c>
      <c r="C22" s="17"/>
      <c r="D22" s="256"/>
      <c r="E22" s="332" t="s">
        <v>486</v>
      </c>
      <c r="F22" s="332"/>
      <c r="G22" s="332"/>
      <c r="H22" s="332"/>
      <c r="I22" s="332"/>
      <c r="J22" s="332"/>
      <c r="K22" s="333"/>
    </row>
    <row r="23" spans="1:11" ht="13.5" thickBot="1">
      <c r="A23" s="328"/>
      <c r="B23" s="254" t="s">
        <v>244</v>
      </c>
      <c r="C23" s="252"/>
      <c r="D23" s="253"/>
      <c r="E23" s="245" t="s">
        <v>483</v>
      </c>
      <c r="F23" s="245">
        <f>F24+F25+F26</f>
        <v>0</v>
      </c>
      <c r="G23" s="245">
        <f>G24+G25+G26</f>
        <v>0</v>
      </c>
      <c r="H23" s="245">
        <f>I23+K23</f>
        <v>1657741</v>
      </c>
      <c r="I23" s="245">
        <v>497322</v>
      </c>
      <c r="J23" s="245">
        <f>J24+J25+J26+J28</f>
        <v>0</v>
      </c>
      <c r="K23" s="245">
        <v>1160419</v>
      </c>
    </row>
    <row r="24" spans="1:11" ht="12.75" hidden="1">
      <c r="A24" s="246" t="s">
        <v>178</v>
      </c>
      <c r="B24" s="237" t="s">
        <v>292</v>
      </c>
      <c r="C24" s="247"/>
      <c r="D24" s="248"/>
      <c r="E24" s="249"/>
      <c r="F24" s="249"/>
      <c r="G24" s="249"/>
      <c r="H24" s="249" t="e">
        <f>I24+K24</f>
        <v>#REF!</v>
      </c>
      <c r="I24" s="249" t="e">
        <f>#REF!+J24+#REF!</f>
        <v>#REF!</v>
      </c>
      <c r="J24" s="249">
        <f>J29</f>
        <v>0</v>
      </c>
      <c r="K24" s="249" t="e">
        <f>#REF!+#REF!+#REF!</f>
        <v>#REF!</v>
      </c>
    </row>
    <row r="25" spans="1:11" ht="12.75" hidden="1">
      <c r="A25" s="264" t="s">
        <v>242</v>
      </c>
      <c r="B25" s="97" t="s">
        <v>238</v>
      </c>
      <c r="C25" s="307"/>
      <c r="D25" s="308"/>
      <c r="E25" s="308"/>
      <c r="F25" s="308"/>
      <c r="G25" s="308"/>
      <c r="H25" s="308"/>
      <c r="I25" s="308"/>
      <c r="J25" s="308"/>
      <c r="K25" s="308"/>
    </row>
    <row r="26" spans="1:11" ht="12.75" hidden="1">
      <c r="A26" s="258"/>
      <c r="B26" s="97" t="s">
        <v>255</v>
      </c>
      <c r="C26" s="265"/>
      <c r="D26" s="266"/>
      <c r="E26" s="266"/>
      <c r="F26" s="266"/>
      <c r="G26" s="266"/>
      <c r="H26" s="266"/>
      <c r="I26" s="266"/>
      <c r="J26" s="266"/>
      <c r="K26" s="266"/>
    </row>
    <row r="27" spans="1:11" ht="12.75" hidden="1">
      <c r="A27" s="258"/>
      <c r="B27" s="97" t="s">
        <v>239</v>
      </c>
      <c r="C27" s="265"/>
      <c r="D27" s="266"/>
      <c r="E27" s="266"/>
      <c r="F27" s="266"/>
      <c r="G27" s="266"/>
      <c r="H27" s="266"/>
      <c r="I27" s="266"/>
      <c r="J27" s="266"/>
      <c r="K27" s="266"/>
    </row>
    <row r="28" spans="1:11" ht="12.75" hidden="1">
      <c r="A28" s="258"/>
      <c r="B28" s="111" t="s">
        <v>240</v>
      </c>
      <c r="C28" s="261"/>
      <c r="D28" s="262"/>
      <c r="E28" s="262"/>
      <c r="F28" s="262"/>
      <c r="G28" s="262"/>
      <c r="H28" s="262"/>
      <c r="I28" s="262"/>
      <c r="J28" s="262"/>
      <c r="K28" s="262"/>
    </row>
    <row r="29" spans="1:11" ht="12.75" hidden="1">
      <c r="A29" s="258"/>
      <c r="B29" s="112" t="s">
        <v>244</v>
      </c>
      <c r="C29" s="85"/>
      <c r="D29" s="85" t="s">
        <v>395</v>
      </c>
      <c r="E29" s="67">
        <f>E30+E31</f>
        <v>0</v>
      </c>
      <c r="F29" s="67">
        <f>F30+F31</f>
        <v>0</v>
      </c>
      <c r="G29" s="67"/>
      <c r="H29" s="67" t="e">
        <f>I29+K29</f>
        <v>#REF!</v>
      </c>
      <c r="I29" s="67" t="e">
        <f>#REF!+J29+#REF!</f>
        <v>#REF!</v>
      </c>
      <c r="J29" s="67">
        <f>J30+J31+J32+J33</f>
        <v>0</v>
      </c>
      <c r="K29" s="67" t="e">
        <f>#REF!+#REF!+#REF!</f>
        <v>#REF!</v>
      </c>
    </row>
    <row r="30" spans="1:11" ht="24" customHeight="1" hidden="1">
      <c r="A30" s="259"/>
      <c r="B30" s="187" t="s">
        <v>392</v>
      </c>
      <c r="C30" s="115"/>
      <c r="D30" s="85" t="s">
        <v>395</v>
      </c>
      <c r="E30" s="67">
        <f>F30+G30</f>
        <v>0</v>
      </c>
      <c r="F30" s="62"/>
      <c r="G30" s="62"/>
      <c r="H30" s="67" t="e">
        <f>I30+K30</f>
        <v>#REF!</v>
      </c>
      <c r="I30" s="67" t="e">
        <f>#REF!+J30+#REF!</f>
        <v>#REF!</v>
      </c>
      <c r="J30" s="62"/>
      <c r="K30" s="67" t="e">
        <f>#REF!+#REF!+#REF!</f>
        <v>#REF!</v>
      </c>
    </row>
    <row r="31" spans="1:11" ht="24" customHeight="1" hidden="1">
      <c r="A31" s="259"/>
      <c r="B31" s="191" t="s">
        <v>393</v>
      </c>
      <c r="C31" s="17"/>
      <c r="D31" s="190" t="s">
        <v>395</v>
      </c>
      <c r="E31" s="67">
        <f>F31+G31</f>
        <v>0</v>
      </c>
      <c r="F31" s="62"/>
      <c r="G31" s="62"/>
      <c r="H31" s="67" t="e">
        <f>I31+K31</f>
        <v>#REF!</v>
      </c>
      <c r="I31" s="67" t="e">
        <f>#REF!+J31+#REF!</f>
        <v>#REF!</v>
      </c>
      <c r="J31" s="62"/>
      <c r="K31" s="67" t="e">
        <f>#REF!+#REF!+#REF!</f>
        <v>#REF!</v>
      </c>
    </row>
    <row r="32" spans="1:11" ht="12.75" hidden="1">
      <c r="A32" s="259"/>
      <c r="B32" s="117"/>
      <c r="C32" s="114"/>
      <c r="D32" s="62"/>
      <c r="E32" s="67"/>
      <c r="F32" s="62"/>
      <c r="G32" s="62"/>
      <c r="H32" s="67"/>
      <c r="I32" s="67"/>
      <c r="J32" s="62"/>
      <c r="K32" s="67"/>
    </row>
    <row r="33" spans="1:11" ht="12.75" hidden="1">
      <c r="A33" s="259"/>
      <c r="B33" s="117"/>
      <c r="C33" s="114"/>
      <c r="D33" s="62"/>
      <c r="E33" s="67"/>
      <c r="F33" s="62"/>
      <c r="G33" s="62"/>
      <c r="H33" s="67"/>
      <c r="I33" s="67"/>
      <c r="J33" s="62"/>
      <c r="K33" s="67"/>
    </row>
    <row r="34" spans="1:11" ht="12.75" hidden="1">
      <c r="A34" s="259"/>
      <c r="B34" s="117"/>
      <c r="C34" s="114"/>
      <c r="D34" s="62"/>
      <c r="E34" s="67"/>
      <c r="F34" s="62"/>
      <c r="G34" s="62"/>
      <c r="H34" s="67"/>
      <c r="I34" s="67"/>
      <c r="J34" s="62"/>
      <c r="K34" s="67"/>
    </row>
    <row r="35" spans="1:11" ht="12.75" hidden="1">
      <c r="A35" s="259"/>
      <c r="B35" s="117"/>
      <c r="C35" s="114"/>
      <c r="D35" s="62"/>
      <c r="E35" s="67"/>
      <c r="F35" s="62"/>
      <c r="G35" s="62"/>
      <c r="H35" s="67"/>
      <c r="I35" s="67"/>
      <c r="J35" s="62"/>
      <c r="K35" s="67"/>
    </row>
    <row r="36" spans="1:11" ht="12.75" hidden="1">
      <c r="A36" s="259"/>
      <c r="B36" s="117"/>
      <c r="C36" s="114"/>
      <c r="D36" s="62"/>
      <c r="E36" s="67"/>
      <c r="F36" s="62"/>
      <c r="G36" s="62"/>
      <c r="H36" s="67"/>
      <c r="I36" s="67"/>
      <c r="J36" s="62"/>
      <c r="K36" s="67"/>
    </row>
    <row r="37" spans="1:11" ht="12.75" hidden="1">
      <c r="A37" s="260"/>
      <c r="B37" s="113"/>
      <c r="C37" s="114"/>
      <c r="D37" s="62"/>
      <c r="E37" s="67"/>
      <c r="F37" s="62"/>
      <c r="G37" s="62"/>
      <c r="H37" s="67"/>
      <c r="I37" s="67"/>
      <c r="J37" s="62"/>
      <c r="K37" s="67"/>
    </row>
    <row r="38" spans="1:11" ht="12.75" hidden="1">
      <c r="A38" s="120"/>
      <c r="B38" s="125" t="s">
        <v>394</v>
      </c>
      <c r="C38" s="120"/>
      <c r="D38" s="45"/>
      <c r="E38" s="45">
        <f aca="true" t="shared" si="0" ref="E38:K38">E13+E29</f>
        <v>0</v>
      </c>
      <c r="F38" s="45">
        <f t="shared" si="0"/>
        <v>0</v>
      </c>
      <c r="G38" s="45">
        <f t="shared" si="0"/>
        <v>0</v>
      </c>
      <c r="H38" s="45" t="e">
        <f t="shared" si="0"/>
        <v>#REF!</v>
      </c>
      <c r="I38" s="45" t="e">
        <f t="shared" si="0"/>
        <v>#REF!</v>
      </c>
      <c r="J38" s="45">
        <f t="shared" si="0"/>
        <v>0</v>
      </c>
      <c r="K38" s="45" t="e">
        <f t="shared" si="0"/>
        <v>#REF!</v>
      </c>
    </row>
  </sheetData>
  <mergeCells count="32">
    <mergeCell ref="I13:J13"/>
    <mergeCell ref="I12:J12"/>
    <mergeCell ref="I9:J11"/>
    <mergeCell ref="A3:K3"/>
    <mergeCell ref="E6:E11"/>
    <mergeCell ref="F6:G6"/>
    <mergeCell ref="F7:F11"/>
    <mergeCell ref="G7:G11"/>
    <mergeCell ref="H8:H11"/>
    <mergeCell ref="A6:A11"/>
    <mergeCell ref="B6:B11"/>
    <mergeCell ref="C6:C11"/>
    <mergeCell ref="D6:D11"/>
    <mergeCell ref="K9:K11"/>
    <mergeCell ref="H6:K6"/>
    <mergeCell ref="H7:K7"/>
    <mergeCell ref="I8:K8"/>
    <mergeCell ref="A19:A23"/>
    <mergeCell ref="E15:K15"/>
    <mergeCell ref="E16:K16"/>
    <mergeCell ref="E17:K17"/>
    <mergeCell ref="E22:K22"/>
    <mergeCell ref="E19:K19"/>
    <mergeCell ref="E20:K20"/>
    <mergeCell ref="E21:K21"/>
    <mergeCell ref="A14:A18"/>
    <mergeCell ref="E14:K14"/>
    <mergeCell ref="A25:A37"/>
    <mergeCell ref="C25:K25"/>
    <mergeCell ref="C26:K26"/>
    <mergeCell ref="C27:K27"/>
    <mergeCell ref="C28:K2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L19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AA45" sqref="AA45"/>
    </sheetView>
  </sheetViews>
  <sheetFormatPr defaultColWidth="9.140625" defaultRowHeight="12.75"/>
  <cols>
    <col min="1" max="1" width="32.140625" style="0" hidden="1" customWidth="1"/>
    <col min="2" max="2" width="5.57421875" style="0" hidden="1" customWidth="1"/>
    <col min="3" max="3" width="43.421875" style="0" hidden="1" customWidth="1"/>
    <col min="4" max="4" width="13.421875" style="0" hidden="1" customWidth="1"/>
    <col min="5" max="5" width="17.7109375" style="0" hidden="1" customWidth="1"/>
    <col min="6" max="6" width="13.140625" style="0" hidden="1" customWidth="1"/>
    <col min="7" max="7" width="11.8515625" style="0" hidden="1" customWidth="1"/>
    <col min="8" max="8" width="11.7109375" style="0" hidden="1" customWidth="1"/>
    <col min="9" max="9" width="16.00390625" style="0" hidden="1" customWidth="1"/>
    <col min="10" max="10" width="13.28125" style="0" hidden="1" customWidth="1"/>
    <col min="11" max="11" width="22.28125" style="0" hidden="1" customWidth="1"/>
  </cols>
  <sheetData>
    <row r="1" spans="1:11" ht="67.5" customHeight="1">
      <c r="A1" s="128" t="s">
        <v>300</v>
      </c>
      <c r="B1" s="128"/>
      <c r="C1" s="128"/>
      <c r="D1" s="128"/>
      <c r="E1" s="128"/>
      <c r="F1" s="128"/>
      <c r="G1" s="128"/>
      <c r="H1" s="128"/>
      <c r="I1" s="128"/>
      <c r="J1" s="128"/>
      <c r="K1" s="202" t="s">
        <v>459</v>
      </c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2.75">
      <c r="A3" s="128"/>
      <c r="B3" s="128"/>
      <c r="C3" s="376" t="s">
        <v>460</v>
      </c>
      <c r="D3" s="376"/>
      <c r="E3" s="376"/>
      <c r="F3" s="376"/>
      <c r="G3" s="376"/>
      <c r="H3" s="376"/>
      <c r="I3" s="376"/>
      <c r="J3" s="376"/>
      <c r="K3" s="128"/>
    </row>
    <row r="4" spans="1:11" ht="21" customHeight="1">
      <c r="A4" s="128"/>
      <c r="B4" s="128"/>
      <c r="C4" s="376"/>
      <c r="D4" s="376"/>
      <c r="E4" s="376"/>
      <c r="F4" s="376"/>
      <c r="G4" s="376"/>
      <c r="H4" s="376"/>
      <c r="I4" s="376"/>
      <c r="J4" s="376"/>
      <c r="K4" s="128"/>
    </row>
    <row r="5" spans="1:11" ht="12.7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2" ht="12.75" customHeight="1">
      <c r="A6" s="367" t="s">
        <v>175</v>
      </c>
      <c r="B6" s="377" t="s">
        <v>268</v>
      </c>
      <c r="C6" s="378"/>
      <c r="D6" s="367" t="s">
        <v>216</v>
      </c>
      <c r="E6" s="372" t="s">
        <v>218</v>
      </c>
      <c r="F6" s="373"/>
      <c r="G6" s="373"/>
      <c r="H6" s="374"/>
      <c r="I6" s="370" t="s">
        <v>219</v>
      </c>
      <c r="J6" s="371"/>
      <c r="K6" s="367" t="s">
        <v>270</v>
      </c>
      <c r="L6" s="20"/>
    </row>
    <row r="7" spans="1:11" ht="12.75">
      <c r="A7" s="369"/>
      <c r="B7" s="379"/>
      <c r="C7" s="380"/>
      <c r="D7" s="369"/>
      <c r="E7" s="367" t="s">
        <v>271</v>
      </c>
      <c r="F7" s="370" t="s">
        <v>85</v>
      </c>
      <c r="G7" s="393"/>
      <c r="H7" s="371"/>
      <c r="I7" s="367" t="s">
        <v>271</v>
      </c>
      <c r="J7" s="367" t="s">
        <v>272</v>
      </c>
      <c r="K7" s="369"/>
    </row>
    <row r="8" spans="1:11" ht="12.75">
      <c r="A8" s="369"/>
      <c r="B8" s="379"/>
      <c r="C8" s="380"/>
      <c r="D8" s="369"/>
      <c r="E8" s="369"/>
      <c r="F8" s="367" t="s">
        <v>273</v>
      </c>
      <c r="G8" s="367" t="s">
        <v>274</v>
      </c>
      <c r="H8" s="367" t="s">
        <v>275</v>
      </c>
      <c r="I8" s="369"/>
      <c r="J8" s="369"/>
      <c r="K8" s="369"/>
    </row>
    <row r="9" spans="1:11" ht="37.5" customHeight="1">
      <c r="A9" s="368"/>
      <c r="B9" s="381"/>
      <c r="C9" s="382"/>
      <c r="D9" s="368"/>
      <c r="E9" s="368"/>
      <c r="F9" s="368"/>
      <c r="G9" s="368"/>
      <c r="H9" s="368"/>
      <c r="I9" s="368"/>
      <c r="J9" s="368"/>
      <c r="K9" s="368"/>
    </row>
    <row r="10" spans="1:11" ht="12.75" customHeight="1">
      <c r="A10" s="129">
        <v>1</v>
      </c>
      <c r="B10" s="387">
        <v>2</v>
      </c>
      <c r="C10" s="388"/>
      <c r="D10" s="129">
        <v>3</v>
      </c>
      <c r="E10" s="129">
        <v>4</v>
      </c>
      <c r="F10" s="129">
        <v>5</v>
      </c>
      <c r="G10" s="129">
        <v>6</v>
      </c>
      <c r="H10" s="129">
        <v>7</v>
      </c>
      <c r="I10" s="129">
        <v>8</v>
      </c>
      <c r="J10" s="129">
        <v>9</v>
      </c>
      <c r="K10" s="129">
        <v>10</v>
      </c>
    </row>
    <row r="11" spans="1:11" ht="12.75" hidden="1">
      <c r="A11" s="131" t="s">
        <v>276</v>
      </c>
      <c r="B11" s="389" t="s">
        <v>277</v>
      </c>
      <c r="C11" s="390"/>
      <c r="D11" s="132">
        <f>D13</f>
        <v>0</v>
      </c>
      <c r="E11" s="132">
        <f aca="true" t="shared" si="0" ref="E11:K11">E13</f>
        <v>0</v>
      </c>
      <c r="F11" s="132">
        <f t="shared" si="0"/>
        <v>0</v>
      </c>
      <c r="G11" s="132">
        <f t="shared" si="0"/>
        <v>0</v>
      </c>
      <c r="H11" s="132">
        <f t="shared" si="0"/>
        <v>0</v>
      </c>
      <c r="I11" s="132">
        <f t="shared" si="0"/>
        <v>0</v>
      </c>
      <c r="J11" s="132">
        <f t="shared" si="0"/>
        <v>0</v>
      </c>
      <c r="K11" s="132">
        <f t="shared" si="0"/>
        <v>0</v>
      </c>
    </row>
    <row r="12" spans="1:11" ht="12.75" hidden="1">
      <c r="A12" s="129"/>
      <c r="B12" s="391" t="s">
        <v>84</v>
      </c>
      <c r="C12" s="392"/>
      <c r="D12" s="133"/>
      <c r="E12" s="133"/>
      <c r="F12" s="133"/>
      <c r="G12" s="133"/>
      <c r="H12" s="133"/>
      <c r="I12" s="133"/>
      <c r="J12" s="133"/>
      <c r="K12" s="133"/>
    </row>
    <row r="13" spans="1:11" ht="28.5" customHeight="1" hidden="1">
      <c r="A13" s="129"/>
      <c r="B13" s="130"/>
      <c r="C13" s="134"/>
      <c r="D13" s="135"/>
      <c r="E13" s="133"/>
      <c r="F13" s="133"/>
      <c r="G13" s="133"/>
      <c r="H13" s="133"/>
      <c r="I13" s="136"/>
      <c r="J13" s="133"/>
      <c r="K13" s="133"/>
    </row>
    <row r="14" spans="1:11" ht="80.25" customHeight="1" hidden="1">
      <c r="A14" s="129"/>
      <c r="B14" s="130"/>
      <c r="C14" s="134"/>
      <c r="D14" s="135"/>
      <c r="E14" s="133"/>
      <c r="F14" s="133"/>
      <c r="G14" s="133"/>
      <c r="H14" s="133"/>
      <c r="I14" s="137"/>
      <c r="J14" s="133"/>
      <c r="K14" s="133"/>
    </row>
    <row r="15" spans="1:11" ht="16.5" customHeight="1">
      <c r="A15" s="131" t="s">
        <v>217</v>
      </c>
      <c r="B15" s="383" t="s">
        <v>278</v>
      </c>
      <c r="C15" s="384"/>
      <c r="D15" s="132">
        <f>D17</f>
        <v>16078</v>
      </c>
      <c r="E15" s="132">
        <f aca="true" t="shared" si="1" ref="E15:K15">E17</f>
        <v>181000</v>
      </c>
      <c r="F15" s="132">
        <f t="shared" si="1"/>
        <v>0</v>
      </c>
      <c r="G15" s="132">
        <f t="shared" si="1"/>
        <v>0</v>
      </c>
      <c r="H15" s="132">
        <f t="shared" si="1"/>
        <v>0</v>
      </c>
      <c r="I15" s="132">
        <f t="shared" si="1"/>
        <v>181000</v>
      </c>
      <c r="J15" s="132">
        <f t="shared" si="1"/>
        <v>0</v>
      </c>
      <c r="K15" s="132">
        <f t="shared" si="1"/>
        <v>0</v>
      </c>
    </row>
    <row r="16" spans="1:11" ht="12.75">
      <c r="A16" s="129"/>
      <c r="B16" s="385" t="s">
        <v>84</v>
      </c>
      <c r="C16" s="386"/>
      <c r="D16" s="133"/>
      <c r="E16" s="133"/>
      <c r="F16" s="133"/>
      <c r="G16" s="133"/>
      <c r="H16" s="133"/>
      <c r="I16" s="133"/>
      <c r="J16" s="133"/>
      <c r="K16" s="133"/>
    </row>
    <row r="17" spans="1:11" ht="89.25" customHeight="1">
      <c r="A17" s="129"/>
      <c r="B17" s="130" t="s">
        <v>181</v>
      </c>
      <c r="C17" s="134" t="s">
        <v>279</v>
      </c>
      <c r="D17" s="135">
        <v>16078</v>
      </c>
      <c r="E17" s="133">
        <v>181000</v>
      </c>
      <c r="F17" s="133"/>
      <c r="G17" s="133"/>
      <c r="H17" s="133"/>
      <c r="I17" s="133">
        <v>181000</v>
      </c>
      <c r="J17" s="133"/>
      <c r="K17" s="133"/>
    </row>
    <row r="18" spans="1:11" ht="32.25" customHeight="1" hidden="1">
      <c r="A18" s="375" t="s">
        <v>271</v>
      </c>
      <c r="B18" s="375"/>
      <c r="C18" s="375"/>
      <c r="D18" s="132" t="e">
        <f>D11+#REF!+D15</f>
        <v>#REF!</v>
      </c>
      <c r="E18" s="132" t="e">
        <f>E11+#REF!+E15</f>
        <v>#REF!</v>
      </c>
      <c r="F18" s="132" t="e">
        <f>F11+#REF!+F15</f>
        <v>#REF!</v>
      </c>
      <c r="G18" s="132" t="e">
        <f>G11+#REF!+G15</f>
        <v>#REF!</v>
      </c>
      <c r="H18" s="132" t="e">
        <f>H11+#REF!+H15</f>
        <v>#REF!</v>
      </c>
      <c r="I18" s="132" t="e">
        <f>I11+#REF!+I15</f>
        <v>#REF!</v>
      </c>
      <c r="J18" s="132" t="e">
        <f>J11+#REF!+J15</f>
        <v>#REF!</v>
      </c>
      <c r="K18" s="132" t="e">
        <f>K11+#REF!+K15</f>
        <v>#REF!</v>
      </c>
    </row>
    <row r="19" spans="1:11" ht="45" customHeight="1" hidden="1">
      <c r="A19" s="109"/>
      <c r="B19" s="109"/>
      <c r="C19" s="108"/>
      <c r="D19" s="110"/>
      <c r="E19" s="110"/>
      <c r="F19" s="110"/>
      <c r="G19" s="110"/>
      <c r="H19" s="110"/>
      <c r="I19" s="110"/>
      <c r="J19" s="110"/>
      <c r="K19" s="110"/>
    </row>
    <row r="20" ht="30.75" customHeight="1"/>
    <row r="21" ht="35.25" customHeight="1"/>
    <row r="22" ht="23.25" customHeight="1"/>
  </sheetData>
  <mergeCells count="20">
    <mergeCell ref="A18:C18"/>
    <mergeCell ref="C3:J4"/>
    <mergeCell ref="B6:C9"/>
    <mergeCell ref="B15:C15"/>
    <mergeCell ref="B16:C16"/>
    <mergeCell ref="B10:C10"/>
    <mergeCell ref="B11:C11"/>
    <mergeCell ref="B12:C12"/>
    <mergeCell ref="F7:H7"/>
    <mergeCell ref="F8:F9"/>
    <mergeCell ref="G8:G9"/>
    <mergeCell ref="H8:H9"/>
    <mergeCell ref="A6:A9"/>
    <mergeCell ref="K6:K9"/>
    <mergeCell ref="I6:J6"/>
    <mergeCell ref="I7:I9"/>
    <mergeCell ref="J7:J9"/>
    <mergeCell ref="D6:D9"/>
    <mergeCell ref="E6:H6"/>
    <mergeCell ref="E7:E9"/>
  </mergeCells>
  <printOptions/>
  <pageMargins left="0.75" right="0.75" top="1" bottom="1" header="0.5" footer="0.5"/>
  <pageSetup fitToHeight="1" fitToWidth="1" horizontalDpi="600" verticalDpi="600" orientation="landscape" paperSize="9" scale="7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D92" sqref="D92"/>
    </sheetView>
  </sheetViews>
  <sheetFormatPr defaultColWidth="9.140625" defaultRowHeight="12.75"/>
  <cols>
    <col min="1" max="1" width="6.140625" style="4" customWidth="1"/>
    <col min="2" max="2" width="7.421875" style="0" customWidth="1"/>
    <col min="3" max="3" width="9.57421875" style="0" customWidth="1"/>
    <col min="4" max="4" width="56.57421875" style="0" customWidth="1"/>
    <col min="5" max="5" width="22.00390625" style="0" customWidth="1"/>
  </cols>
  <sheetData>
    <row r="1" ht="51">
      <c r="E1" s="127" t="s">
        <v>471</v>
      </c>
    </row>
    <row r="3" spans="3:4" ht="18">
      <c r="C3" s="282" t="s">
        <v>412</v>
      </c>
      <c r="D3" s="282"/>
    </row>
    <row r="6" spans="1:5" ht="27.75" customHeight="1">
      <c r="A6" s="5" t="s">
        <v>0</v>
      </c>
      <c r="B6" s="3" t="s">
        <v>20</v>
      </c>
      <c r="C6" s="3" t="s">
        <v>1</v>
      </c>
      <c r="D6" s="3" t="s">
        <v>2</v>
      </c>
      <c r="E6" s="3" t="s">
        <v>359</v>
      </c>
    </row>
    <row r="7" spans="1:5" ht="15.75" hidden="1">
      <c r="A7" s="11" t="s">
        <v>3</v>
      </c>
      <c r="B7" s="11"/>
      <c r="C7" s="12"/>
      <c r="D7" s="14" t="s">
        <v>5</v>
      </c>
      <c r="E7" s="13">
        <f>SUM(E8)</f>
        <v>0</v>
      </c>
    </row>
    <row r="8" spans="1:5" ht="15" hidden="1">
      <c r="A8" s="7"/>
      <c r="B8" s="7" t="s">
        <v>4</v>
      </c>
      <c r="C8" s="8"/>
      <c r="D8" s="1" t="s">
        <v>6</v>
      </c>
      <c r="E8" s="9"/>
    </row>
    <row r="9" spans="1:5" ht="60" hidden="1">
      <c r="A9" s="7"/>
      <c r="B9" s="7"/>
      <c r="C9" s="8">
        <v>2110</v>
      </c>
      <c r="D9" s="6" t="s">
        <v>7</v>
      </c>
      <c r="E9" s="9"/>
    </row>
    <row r="10" spans="1:5" ht="15.75" hidden="1">
      <c r="A10" s="11" t="s">
        <v>8</v>
      </c>
      <c r="B10" s="11"/>
      <c r="C10" s="12"/>
      <c r="D10" s="14" t="s">
        <v>21</v>
      </c>
      <c r="E10" s="13">
        <f>E11</f>
        <v>0</v>
      </c>
    </row>
    <row r="11" spans="1:5" ht="15" hidden="1">
      <c r="A11" s="7"/>
      <c r="B11" s="7" t="s">
        <v>9</v>
      </c>
      <c r="C11" s="8"/>
      <c r="D11" s="1" t="s">
        <v>10</v>
      </c>
      <c r="E11" s="9"/>
    </row>
    <row r="12" spans="1:5" ht="60" hidden="1">
      <c r="A12" s="7"/>
      <c r="B12" s="7"/>
      <c r="C12" s="8">
        <v>2460</v>
      </c>
      <c r="D12" s="6" t="s">
        <v>11</v>
      </c>
      <c r="E12" s="9"/>
    </row>
    <row r="13" spans="1:5" ht="15.75" hidden="1">
      <c r="A13" s="11" t="s">
        <v>12</v>
      </c>
      <c r="B13" s="11"/>
      <c r="C13" s="12"/>
      <c r="D13" s="14" t="s">
        <v>13</v>
      </c>
      <c r="E13" s="13">
        <f>E14</f>
        <v>0</v>
      </c>
    </row>
    <row r="14" spans="1:5" ht="15" hidden="1">
      <c r="A14" s="7"/>
      <c r="B14" s="7" t="s">
        <v>14</v>
      </c>
      <c r="C14" s="8"/>
      <c r="D14" s="1" t="s">
        <v>15</v>
      </c>
      <c r="E14" s="9">
        <f>E15+E16</f>
        <v>0</v>
      </c>
    </row>
    <row r="15" spans="1:5" ht="15" hidden="1">
      <c r="A15" s="7"/>
      <c r="B15" s="7"/>
      <c r="C15" s="8">
        <v>6298</v>
      </c>
      <c r="D15" s="6"/>
      <c r="E15" s="9"/>
    </row>
    <row r="16" spans="1:5" ht="15" hidden="1">
      <c r="A16" s="7"/>
      <c r="B16" s="7"/>
      <c r="C16" s="8">
        <v>6439</v>
      </c>
      <c r="D16" s="6"/>
      <c r="E16" s="9"/>
    </row>
    <row r="17" spans="1:5" ht="15.75">
      <c r="A17" s="11" t="s">
        <v>16</v>
      </c>
      <c r="B17" s="11"/>
      <c r="C17" s="12"/>
      <c r="D17" s="14" t="s">
        <v>17</v>
      </c>
      <c r="E17" s="13">
        <f>E18</f>
        <v>52045409</v>
      </c>
    </row>
    <row r="18" spans="1:5" ht="15">
      <c r="A18" s="7"/>
      <c r="B18" s="7" t="s">
        <v>18</v>
      </c>
      <c r="C18" s="8"/>
      <c r="D18" s="1" t="s">
        <v>19</v>
      </c>
      <c r="E18" s="9">
        <f>E19+E20</f>
        <v>52045409</v>
      </c>
    </row>
    <row r="19" spans="1:5" ht="30">
      <c r="A19" s="7"/>
      <c r="B19" s="7"/>
      <c r="C19" s="7" t="s">
        <v>314</v>
      </c>
      <c r="D19" s="15" t="s">
        <v>328</v>
      </c>
      <c r="E19" s="39">
        <v>52045409</v>
      </c>
    </row>
    <row r="20" spans="1:5" ht="60" hidden="1">
      <c r="A20" s="7"/>
      <c r="B20" s="7"/>
      <c r="C20" s="8">
        <v>2110</v>
      </c>
      <c r="D20" s="6" t="s">
        <v>7</v>
      </c>
      <c r="E20" s="9"/>
    </row>
    <row r="21" spans="1:5" ht="15.75">
      <c r="A21" s="11" t="s">
        <v>22</v>
      </c>
      <c r="B21" s="11"/>
      <c r="C21" s="12"/>
      <c r="D21" s="14" t="s">
        <v>23</v>
      </c>
      <c r="E21" s="13">
        <f>E22+E26+E28+E30</f>
        <v>675399</v>
      </c>
    </row>
    <row r="22" spans="1:5" ht="15.75" customHeight="1">
      <c r="A22" s="7"/>
      <c r="B22" s="7" t="s">
        <v>24</v>
      </c>
      <c r="C22" s="8"/>
      <c r="D22" s="1" t="s">
        <v>25</v>
      </c>
      <c r="E22" s="9">
        <f>E25+E23+E24</f>
        <v>675399</v>
      </c>
    </row>
    <row r="23" spans="1:5" ht="60" customHeight="1">
      <c r="A23" s="7"/>
      <c r="B23" s="7"/>
      <c r="C23" s="8">
        <v>6207</v>
      </c>
      <c r="D23" s="6" t="s">
        <v>469</v>
      </c>
      <c r="E23" s="39">
        <v>675399</v>
      </c>
    </row>
    <row r="24" spans="1:5" ht="15" hidden="1">
      <c r="A24" s="7"/>
      <c r="B24" s="7"/>
      <c r="C24" s="7" t="s">
        <v>220</v>
      </c>
      <c r="D24" s="1" t="s">
        <v>221</v>
      </c>
      <c r="E24" s="9"/>
    </row>
    <row r="25" spans="1:5" ht="60" hidden="1">
      <c r="A25" s="7"/>
      <c r="B25" s="7"/>
      <c r="C25" s="8">
        <v>2110</v>
      </c>
      <c r="D25" s="15" t="s">
        <v>7</v>
      </c>
      <c r="E25" s="9"/>
    </row>
    <row r="26" spans="1:5" ht="15" hidden="1">
      <c r="A26" s="7"/>
      <c r="B26" s="7" t="s">
        <v>26</v>
      </c>
      <c r="C26" s="8"/>
      <c r="D26" s="1" t="s">
        <v>27</v>
      </c>
      <c r="E26" s="9">
        <f>E27</f>
        <v>0</v>
      </c>
    </row>
    <row r="27" spans="1:5" ht="60" hidden="1">
      <c r="A27" s="7"/>
      <c r="B27" s="7"/>
      <c r="C27" s="8">
        <v>2110</v>
      </c>
      <c r="D27" s="15" t="s">
        <v>7</v>
      </c>
      <c r="E27" s="9"/>
    </row>
    <row r="28" spans="1:5" ht="15" hidden="1">
      <c r="A28" s="7"/>
      <c r="B28" s="7" t="s">
        <v>28</v>
      </c>
      <c r="C28" s="8"/>
      <c r="D28" s="1" t="s">
        <v>29</v>
      </c>
      <c r="E28" s="9">
        <f>E29</f>
        <v>0</v>
      </c>
    </row>
    <row r="29" spans="1:5" ht="60" hidden="1">
      <c r="A29" s="7"/>
      <c r="B29" s="7"/>
      <c r="C29" s="8">
        <v>2110</v>
      </c>
      <c r="D29" s="15" t="s">
        <v>7</v>
      </c>
      <c r="E29" s="9"/>
    </row>
    <row r="30" spans="1:5" ht="15" hidden="1">
      <c r="A30" s="7"/>
      <c r="B30" s="7" t="s">
        <v>30</v>
      </c>
      <c r="C30" s="8"/>
      <c r="D30" s="1" t="s">
        <v>31</v>
      </c>
      <c r="E30" s="9"/>
    </row>
    <row r="31" spans="1:5" ht="60" hidden="1">
      <c r="A31" s="7"/>
      <c r="B31" s="7"/>
      <c r="C31" s="8">
        <v>2110</v>
      </c>
      <c r="D31" s="15" t="s">
        <v>7</v>
      </c>
      <c r="E31" s="9"/>
    </row>
    <row r="32" spans="1:5" ht="60" hidden="1">
      <c r="A32" s="7"/>
      <c r="B32" s="7"/>
      <c r="C32" s="8">
        <v>6410</v>
      </c>
      <c r="D32" s="15" t="s">
        <v>32</v>
      </c>
      <c r="E32" s="9"/>
    </row>
    <row r="33" spans="1:5" ht="15.75" hidden="1">
      <c r="A33" s="11" t="s">
        <v>33</v>
      </c>
      <c r="B33" s="11"/>
      <c r="C33" s="12"/>
      <c r="D33" s="14" t="s">
        <v>42</v>
      </c>
      <c r="E33" s="13">
        <f>E34+E38+E36</f>
        <v>0</v>
      </c>
    </row>
    <row r="34" spans="1:5" ht="15" hidden="1">
      <c r="A34" s="7"/>
      <c r="B34" s="7" t="s">
        <v>34</v>
      </c>
      <c r="C34" s="8"/>
      <c r="D34" s="1" t="s">
        <v>35</v>
      </c>
      <c r="E34" s="9">
        <f>E35</f>
        <v>0</v>
      </c>
    </row>
    <row r="35" spans="1:5" ht="60" hidden="1">
      <c r="A35" s="7"/>
      <c r="B35" s="7"/>
      <c r="C35" s="8">
        <v>2110</v>
      </c>
      <c r="D35" s="15" t="s">
        <v>7</v>
      </c>
      <c r="E35" s="9"/>
    </row>
    <row r="36" spans="1:5" ht="15" hidden="1">
      <c r="A36" s="7"/>
      <c r="B36" s="7" t="s">
        <v>109</v>
      </c>
      <c r="C36" s="8"/>
      <c r="D36" s="15" t="s">
        <v>112</v>
      </c>
      <c r="E36" s="9">
        <f>E37</f>
        <v>0</v>
      </c>
    </row>
    <row r="37" spans="1:5" ht="45" hidden="1">
      <c r="A37" s="7"/>
      <c r="B37" s="7"/>
      <c r="C37" s="8">
        <v>2360</v>
      </c>
      <c r="D37" s="15" t="s">
        <v>322</v>
      </c>
      <c r="E37" s="9"/>
    </row>
    <row r="38" spans="1:5" ht="15" hidden="1">
      <c r="A38" s="7"/>
      <c r="B38" s="7" t="s">
        <v>36</v>
      </c>
      <c r="C38" s="8"/>
      <c r="D38" s="1" t="s">
        <v>37</v>
      </c>
      <c r="E38" s="9">
        <f>E39</f>
        <v>0</v>
      </c>
    </row>
    <row r="39" spans="1:5" ht="60" hidden="1">
      <c r="A39" s="7"/>
      <c r="B39" s="7"/>
      <c r="C39" s="8">
        <v>2110</v>
      </c>
      <c r="D39" s="15" t="s">
        <v>7</v>
      </c>
      <c r="E39" s="9"/>
    </row>
    <row r="40" spans="1:5" ht="15.75" hidden="1">
      <c r="A40" s="11" t="s">
        <v>38</v>
      </c>
      <c r="B40" s="11"/>
      <c r="C40" s="12"/>
      <c r="D40" s="14" t="s">
        <v>39</v>
      </c>
      <c r="E40" s="13">
        <f>E41</f>
        <v>0</v>
      </c>
    </row>
    <row r="41" spans="1:5" ht="15" hidden="1">
      <c r="A41" s="7"/>
      <c r="B41" s="7" t="s">
        <v>40</v>
      </c>
      <c r="C41" s="8"/>
      <c r="D41" s="1" t="s">
        <v>41</v>
      </c>
      <c r="E41" s="9">
        <f>E42</f>
        <v>0</v>
      </c>
    </row>
    <row r="42" spans="1:5" ht="60" hidden="1">
      <c r="A42" s="7"/>
      <c r="B42" s="7"/>
      <c r="C42" s="8">
        <v>2110</v>
      </c>
      <c r="D42" s="15" t="s">
        <v>7</v>
      </c>
      <c r="E42" s="9"/>
    </row>
    <row r="43" spans="1:5" ht="31.5" hidden="1">
      <c r="A43" s="11" t="s">
        <v>115</v>
      </c>
      <c r="B43" s="11"/>
      <c r="C43" s="12"/>
      <c r="D43" s="154" t="s">
        <v>129</v>
      </c>
      <c r="E43" s="13">
        <f>E44+E46</f>
        <v>0</v>
      </c>
    </row>
    <row r="44" spans="1:5" ht="15" hidden="1">
      <c r="A44" s="7"/>
      <c r="B44" s="7" t="s">
        <v>323</v>
      </c>
      <c r="C44" s="8"/>
      <c r="D44" s="15" t="s">
        <v>324</v>
      </c>
      <c r="E44" s="9"/>
    </row>
    <row r="45" spans="1:5" ht="60" hidden="1">
      <c r="A45" s="7"/>
      <c r="B45" s="7"/>
      <c r="C45" s="8">
        <v>6410</v>
      </c>
      <c r="D45" s="15" t="s">
        <v>32</v>
      </c>
      <c r="E45" s="9"/>
    </row>
    <row r="46" spans="1:5" ht="15" hidden="1">
      <c r="A46" s="7"/>
      <c r="B46" s="7" t="s">
        <v>325</v>
      </c>
      <c r="C46" s="8"/>
      <c r="D46" s="15" t="s">
        <v>326</v>
      </c>
      <c r="E46" s="9">
        <f>E47</f>
        <v>0</v>
      </c>
    </row>
    <row r="47" spans="1:5" ht="60" hidden="1">
      <c r="A47" s="7"/>
      <c r="B47" s="7"/>
      <c r="C47" s="8">
        <v>2110</v>
      </c>
      <c r="D47" s="15" t="s">
        <v>7</v>
      </c>
      <c r="E47" s="9"/>
    </row>
    <row r="48" spans="1:5" ht="63" hidden="1">
      <c r="A48" s="11" t="s">
        <v>43</v>
      </c>
      <c r="B48" s="11"/>
      <c r="C48" s="12"/>
      <c r="D48" s="16" t="s">
        <v>44</v>
      </c>
      <c r="E48" s="13">
        <f>E49+E52</f>
        <v>0</v>
      </c>
    </row>
    <row r="49" spans="1:5" ht="45" hidden="1">
      <c r="A49" s="7"/>
      <c r="B49" s="7" t="s">
        <v>45</v>
      </c>
      <c r="C49" s="8"/>
      <c r="D49" s="6" t="s">
        <v>77</v>
      </c>
      <c r="E49" s="9">
        <f>E51+E50</f>
        <v>0</v>
      </c>
    </row>
    <row r="50" spans="1:5" ht="15" hidden="1">
      <c r="A50" s="7"/>
      <c r="B50" s="7"/>
      <c r="C50" s="7" t="s">
        <v>46</v>
      </c>
      <c r="D50" s="1" t="s">
        <v>47</v>
      </c>
      <c r="E50" s="9"/>
    </row>
    <row r="51" spans="1:5" ht="45" hidden="1">
      <c r="A51" s="7"/>
      <c r="B51" s="7"/>
      <c r="C51" s="7" t="s">
        <v>321</v>
      </c>
      <c r="D51" s="15" t="s">
        <v>327</v>
      </c>
      <c r="E51" s="9"/>
    </row>
    <row r="52" spans="1:5" ht="30" hidden="1">
      <c r="A52" s="7"/>
      <c r="B52" s="7" t="s">
        <v>48</v>
      </c>
      <c r="C52" s="8"/>
      <c r="D52" s="6" t="s">
        <v>49</v>
      </c>
      <c r="E52" s="9">
        <f>E53+E54</f>
        <v>0</v>
      </c>
    </row>
    <row r="53" spans="1:5" ht="15" hidden="1">
      <c r="A53" s="7"/>
      <c r="B53" s="7"/>
      <c r="C53" s="7" t="s">
        <v>50</v>
      </c>
      <c r="D53" s="1" t="s">
        <v>51</v>
      </c>
      <c r="E53" s="9"/>
    </row>
    <row r="54" spans="1:5" ht="15" hidden="1">
      <c r="A54" s="7"/>
      <c r="B54" s="7"/>
      <c r="C54" s="7" t="s">
        <v>52</v>
      </c>
      <c r="D54" s="1" t="s">
        <v>53</v>
      </c>
      <c r="E54" s="9"/>
    </row>
    <row r="55" spans="1:5" ht="15.75" hidden="1">
      <c r="A55" s="11" t="s">
        <v>298</v>
      </c>
      <c r="B55" s="11"/>
      <c r="C55" s="11"/>
      <c r="D55" s="14" t="s">
        <v>54</v>
      </c>
      <c r="E55" s="13">
        <f>E57+E58+E60</f>
        <v>0</v>
      </c>
    </row>
    <row r="56" spans="1:5" ht="30" hidden="1">
      <c r="A56" s="7"/>
      <c r="B56" s="7" t="s">
        <v>55</v>
      </c>
      <c r="C56" s="7"/>
      <c r="D56" s="6" t="s">
        <v>310</v>
      </c>
      <c r="E56" s="9">
        <f>E57</f>
        <v>0</v>
      </c>
    </row>
    <row r="57" spans="1:5" ht="15" hidden="1">
      <c r="A57" s="7"/>
      <c r="B57" s="7"/>
      <c r="C57" s="7" t="s">
        <v>56</v>
      </c>
      <c r="D57" s="1" t="s">
        <v>57</v>
      </c>
      <c r="E57" s="9"/>
    </row>
    <row r="58" spans="1:5" ht="15" hidden="1">
      <c r="A58" s="7"/>
      <c r="B58" s="7" t="s">
        <v>58</v>
      </c>
      <c r="C58" s="7"/>
      <c r="D58" s="1" t="s">
        <v>80</v>
      </c>
      <c r="E58" s="9">
        <f>E59</f>
        <v>0</v>
      </c>
    </row>
    <row r="59" spans="1:5" ht="15" hidden="1">
      <c r="A59" s="7"/>
      <c r="B59" s="7"/>
      <c r="C59" s="7" t="s">
        <v>56</v>
      </c>
      <c r="D59" s="1" t="s">
        <v>57</v>
      </c>
      <c r="E59" s="9"/>
    </row>
    <row r="60" spans="1:5" ht="15" hidden="1">
      <c r="A60" s="7"/>
      <c r="B60" s="7" t="s">
        <v>59</v>
      </c>
      <c r="C60" s="7"/>
      <c r="D60" s="1" t="s">
        <v>60</v>
      </c>
      <c r="E60" s="9">
        <f>E61</f>
        <v>0</v>
      </c>
    </row>
    <row r="61" spans="1:5" ht="15" hidden="1">
      <c r="A61" s="7"/>
      <c r="B61" s="7"/>
      <c r="C61" s="7" t="s">
        <v>56</v>
      </c>
      <c r="D61" s="1" t="s">
        <v>57</v>
      </c>
      <c r="E61" s="9"/>
    </row>
    <row r="62" spans="1:5" ht="15.75" hidden="1">
      <c r="A62" s="11" t="s">
        <v>61</v>
      </c>
      <c r="B62" s="11"/>
      <c r="C62" s="11"/>
      <c r="D62" s="14" t="s">
        <v>62</v>
      </c>
      <c r="E62" s="13">
        <f>E63</f>
        <v>0</v>
      </c>
    </row>
    <row r="63" spans="1:5" ht="45" hidden="1">
      <c r="A63" s="7"/>
      <c r="B63" s="7" t="s">
        <v>63</v>
      </c>
      <c r="C63" s="7"/>
      <c r="D63" s="6" t="s">
        <v>78</v>
      </c>
      <c r="E63" s="9">
        <f>E64</f>
        <v>0</v>
      </c>
    </row>
    <row r="64" spans="1:5" ht="60" hidden="1">
      <c r="A64" s="7"/>
      <c r="B64" s="7"/>
      <c r="C64" s="7" t="s">
        <v>64</v>
      </c>
      <c r="D64" s="15" t="s">
        <v>7</v>
      </c>
      <c r="E64" s="9"/>
    </row>
    <row r="65" spans="1:5" ht="15" hidden="1">
      <c r="A65" s="7"/>
      <c r="B65" s="7"/>
      <c r="C65" s="7"/>
      <c r="D65" s="1"/>
      <c r="E65" s="9"/>
    </row>
    <row r="66" spans="1:5" ht="15.75" hidden="1">
      <c r="A66" s="11" t="s">
        <v>65</v>
      </c>
      <c r="B66" s="11"/>
      <c r="C66" s="11"/>
      <c r="D66" s="14" t="s">
        <v>66</v>
      </c>
      <c r="E66" s="13">
        <f>E67+E69+E71</f>
        <v>0</v>
      </c>
    </row>
    <row r="67" spans="1:5" ht="15" hidden="1">
      <c r="A67" s="7"/>
      <c r="B67" s="7" t="s">
        <v>67</v>
      </c>
      <c r="C67" s="7"/>
      <c r="D67" s="1" t="s">
        <v>68</v>
      </c>
      <c r="E67" s="9">
        <f>E68</f>
        <v>0</v>
      </c>
    </row>
    <row r="68" spans="1:5" ht="45" hidden="1">
      <c r="A68" s="7"/>
      <c r="B68" s="7"/>
      <c r="C68" s="7" t="s">
        <v>69</v>
      </c>
      <c r="D68" s="6" t="s">
        <v>79</v>
      </c>
      <c r="E68" s="9"/>
    </row>
    <row r="69" spans="1:5" ht="15" hidden="1">
      <c r="A69" s="7"/>
      <c r="B69" s="7" t="s">
        <v>70</v>
      </c>
      <c r="C69" s="7"/>
      <c r="D69" s="1" t="s">
        <v>71</v>
      </c>
      <c r="E69" s="9">
        <f>E70</f>
        <v>0</v>
      </c>
    </row>
    <row r="70" spans="1:5" ht="30" hidden="1">
      <c r="A70" s="7"/>
      <c r="B70" s="7"/>
      <c r="C70" s="7" t="s">
        <v>72</v>
      </c>
      <c r="D70" s="6" t="s">
        <v>73</v>
      </c>
      <c r="E70" s="9"/>
    </row>
    <row r="71" spans="1:5" ht="15" hidden="1">
      <c r="A71" s="7"/>
      <c r="B71" s="7" t="s">
        <v>74</v>
      </c>
      <c r="C71" s="7"/>
      <c r="D71" s="1" t="s">
        <v>75</v>
      </c>
      <c r="E71" s="9">
        <f>E72</f>
        <v>0</v>
      </c>
    </row>
    <row r="72" spans="1:5" ht="45" hidden="1">
      <c r="A72" s="7"/>
      <c r="B72" s="7"/>
      <c r="C72" s="7" t="s">
        <v>69</v>
      </c>
      <c r="D72" s="6" t="s">
        <v>79</v>
      </c>
      <c r="E72" s="9"/>
    </row>
    <row r="73" spans="1:5" ht="15.75">
      <c r="A73" s="11" t="s">
        <v>171</v>
      </c>
      <c r="B73" s="11"/>
      <c r="C73" s="11"/>
      <c r="D73" s="233" t="s">
        <v>172</v>
      </c>
      <c r="E73" s="13">
        <f>E74</f>
        <v>1160419</v>
      </c>
    </row>
    <row r="74" spans="1:5" ht="15">
      <c r="A74" s="7"/>
      <c r="B74" s="7" t="s">
        <v>308</v>
      </c>
      <c r="C74" s="7"/>
      <c r="D74" s="232" t="s">
        <v>309</v>
      </c>
      <c r="E74" s="39">
        <f>E75</f>
        <v>1160419</v>
      </c>
    </row>
    <row r="75" spans="1:5" ht="60">
      <c r="A75" s="7"/>
      <c r="B75" s="7"/>
      <c r="C75" s="7" t="s">
        <v>470</v>
      </c>
      <c r="D75" s="6" t="s">
        <v>469</v>
      </c>
      <c r="E75" s="39">
        <v>1160419</v>
      </c>
    </row>
    <row r="76" spans="1:5" ht="15" hidden="1">
      <c r="A76" s="7"/>
      <c r="B76" s="7"/>
      <c r="C76" s="7"/>
      <c r="D76" s="6"/>
      <c r="E76" s="9"/>
    </row>
    <row r="77" spans="1:5" ht="15.75">
      <c r="A77" s="283" t="s">
        <v>76</v>
      </c>
      <c r="B77" s="284"/>
      <c r="C77" s="284"/>
      <c r="D77" s="285"/>
      <c r="E77" s="10">
        <f>E66+E62+E55+E48+E43+E40+E33+E21+E17+E10+E7+E73</f>
        <v>53881227</v>
      </c>
    </row>
  </sheetData>
  <mergeCells count="2">
    <mergeCell ref="C3:D3"/>
    <mergeCell ref="A77:D77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4"/>
  <sheetViews>
    <sheetView workbookViewId="0" topLeftCell="G1">
      <pane ySplit="10" topLeftCell="BM328" activePane="bottomLeft" state="frozen"/>
      <selection pane="topLeft" activeCell="B1" sqref="B1"/>
      <selection pane="bottomLeft" activeCell="I335" sqref="I335"/>
    </sheetView>
  </sheetViews>
  <sheetFormatPr defaultColWidth="9.140625" defaultRowHeight="12.75"/>
  <cols>
    <col min="1" max="1" width="6.28125" style="0" customWidth="1"/>
    <col min="3" max="3" width="7.421875" style="0" customWidth="1"/>
    <col min="4" max="4" width="23.421875" style="0" customWidth="1"/>
    <col min="5" max="5" width="18.00390625" style="0" customWidth="1"/>
    <col min="6" max="6" width="17.421875" style="0" hidden="1" customWidth="1"/>
    <col min="7" max="7" width="18.421875" style="0" bestFit="1" customWidth="1"/>
    <col min="8" max="8" width="16.421875" style="0" customWidth="1"/>
    <col min="9" max="9" width="17.140625" style="0" customWidth="1"/>
    <col min="10" max="12" width="16.421875" style="0" customWidth="1"/>
    <col min="13" max="13" width="15.00390625" style="0" customWidth="1"/>
    <col min="14" max="14" width="9.00390625" style="0" customWidth="1"/>
    <col min="15" max="15" width="16.8515625" style="0" customWidth="1"/>
    <col min="16" max="16" width="15.00390625" style="0" bestFit="1" customWidth="1"/>
  </cols>
  <sheetData>
    <row r="1" spans="13:17" ht="51" customHeight="1">
      <c r="M1" s="168"/>
      <c r="N1" s="168"/>
      <c r="O1" s="288" t="s">
        <v>472</v>
      </c>
      <c r="P1" s="288"/>
      <c r="Q1" s="19"/>
    </row>
    <row r="2" ht="6.75" customHeight="1"/>
    <row r="4" spans="3:15" ht="18">
      <c r="C4" s="294" t="s">
        <v>413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18"/>
      <c r="O4" s="18"/>
    </row>
    <row r="5" spans="16:17" ht="12.75">
      <c r="P5" s="20"/>
      <c r="Q5" s="20"/>
    </row>
    <row r="6" spans="1:17" s="2" customFormat="1" ht="15.75" customHeight="1">
      <c r="A6" s="286" t="s">
        <v>81</v>
      </c>
      <c r="B6" s="286" t="s">
        <v>82</v>
      </c>
      <c r="C6" s="286" t="s">
        <v>1</v>
      </c>
      <c r="D6" s="286" t="s">
        <v>83</v>
      </c>
      <c r="E6" s="287" t="s">
        <v>389</v>
      </c>
      <c r="F6" s="46"/>
      <c r="G6" s="295" t="s">
        <v>84</v>
      </c>
      <c r="H6" s="295"/>
      <c r="I6" s="295"/>
      <c r="J6" s="295"/>
      <c r="K6" s="295"/>
      <c r="L6" s="295"/>
      <c r="M6" s="295"/>
      <c r="N6" s="295"/>
      <c r="O6" s="296"/>
      <c r="P6" s="160"/>
      <c r="Q6" s="21"/>
    </row>
    <row r="7" spans="1:17" s="2" customFormat="1" ht="15" customHeight="1">
      <c r="A7" s="286"/>
      <c r="B7" s="286"/>
      <c r="C7" s="286"/>
      <c r="D7" s="286"/>
      <c r="E7" s="287"/>
      <c r="F7" s="46"/>
      <c r="G7" s="286" t="s">
        <v>401</v>
      </c>
      <c r="H7" s="296" t="s">
        <v>85</v>
      </c>
      <c r="I7" s="297"/>
      <c r="J7" s="297"/>
      <c r="K7" s="297"/>
      <c r="L7" s="297"/>
      <c r="M7" s="297"/>
      <c r="N7" s="298"/>
      <c r="O7" s="287" t="s">
        <v>87</v>
      </c>
      <c r="P7" s="163" t="s">
        <v>85</v>
      </c>
      <c r="Q7" s="21"/>
    </row>
    <row r="8" spans="1:17" s="2" customFormat="1" ht="15" customHeight="1">
      <c r="A8" s="286"/>
      <c r="B8" s="286"/>
      <c r="C8" s="286"/>
      <c r="D8" s="286"/>
      <c r="E8" s="287"/>
      <c r="F8" s="46"/>
      <c r="G8" s="286"/>
      <c r="H8" s="299" t="s">
        <v>400</v>
      </c>
      <c r="I8" s="196" t="s">
        <v>399</v>
      </c>
      <c r="J8" s="197"/>
      <c r="K8" s="289" t="s">
        <v>88</v>
      </c>
      <c r="L8" s="289" t="s">
        <v>369</v>
      </c>
      <c r="M8" s="289" t="s">
        <v>89</v>
      </c>
      <c r="N8" s="289" t="s">
        <v>90</v>
      </c>
      <c r="O8" s="287"/>
      <c r="P8" s="291" t="s">
        <v>88</v>
      </c>
      <c r="Q8" s="21"/>
    </row>
    <row r="9" spans="1:16" s="2" customFormat="1" ht="49.5" customHeight="1">
      <c r="A9" s="286"/>
      <c r="B9" s="286"/>
      <c r="C9" s="286"/>
      <c r="D9" s="286"/>
      <c r="E9" s="287"/>
      <c r="F9" s="46"/>
      <c r="G9" s="286"/>
      <c r="H9" s="300"/>
      <c r="I9" s="198" t="s">
        <v>127</v>
      </c>
      <c r="J9" s="199" t="s">
        <v>128</v>
      </c>
      <c r="K9" s="290"/>
      <c r="L9" s="290"/>
      <c r="M9" s="290"/>
      <c r="N9" s="290"/>
      <c r="O9" s="287"/>
      <c r="P9" s="292"/>
    </row>
    <row r="10" spans="1:16" s="23" customFormat="1" ht="11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/>
      <c r="G10" s="22">
        <v>6</v>
      </c>
      <c r="H10" s="194">
        <v>7</v>
      </c>
      <c r="I10" s="194">
        <v>8</v>
      </c>
      <c r="J10" s="194">
        <v>9</v>
      </c>
      <c r="K10" s="194">
        <v>10</v>
      </c>
      <c r="L10" s="194">
        <v>11</v>
      </c>
      <c r="M10" s="194">
        <v>12</v>
      </c>
      <c r="N10" s="194">
        <v>13</v>
      </c>
      <c r="O10" s="194">
        <v>14</v>
      </c>
      <c r="P10" s="194">
        <v>15</v>
      </c>
    </row>
    <row r="11" spans="1:16" s="2" customFormat="1" ht="31.5">
      <c r="A11" s="11" t="s">
        <v>3</v>
      </c>
      <c r="B11" s="11"/>
      <c r="C11" s="11"/>
      <c r="D11" s="16" t="s">
        <v>5</v>
      </c>
      <c r="E11" s="13">
        <f aca="true" t="shared" si="0" ref="E11:E16">G11+O11</f>
        <v>10000</v>
      </c>
      <c r="F11" s="13"/>
      <c r="G11" s="13">
        <f>G12</f>
        <v>10000</v>
      </c>
      <c r="H11" s="13">
        <f>H12</f>
        <v>10000</v>
      </c>
      <c r="I11" s="13">
        <f aca="true" t="shared" si="1" ref="I11:O11">I12</f>
        <v>0</v>
      </c>
      <c r="J11" s="13">
        <f t="shared" si="1"/>
        <v>0</v>
      </c>
      <c r="K11" s="13">
        <f t="shared" si="1"/>
        <v>0</v>
      </c>
      <c r="L11" s="13"/>
      <c r="M11" s="13">
        <f t="shared" si="1"/>
        <v>0</v>
      </c>
      <c r="N11" s="13">
        <f t="shared" si="1"/>
        <v>0</v>
      </c>
      <c r="O11" s="13">
        <f t="shared" si="1"/>
        <v>0</v>
      </c>
      <c r="P11" s="161"/>
    </row>
    <row r="12" spans="1:16" s="221" customFormat="1" ht="38.25">
      <c r="A12" s="33"/>
      <c r="B12" s="33" t="s">
        <v>4</v>
      </c>
      <c r="C12" s="33"/>
      <c r="D12" s="105" t="s">
        <v>334</v>
      </c>
      <c r="E12" s="34">
        <f t="shared" si="0"/>
        <v>10000</v>
      </c>
      <c r="F12" s="34"/>
      <c r="G12" s="34">
        <f>SUM(G13)</f>
        <v>10000</v>
      </c>
      <c r="H12" s="34">
        <f>H13</f>
        <v>10000</v>
      </c>
      <c r="I12" s="34">
        <f aca="true" t="shared" si="2" ref="I12:O12">SUM(I13)</f>
        <v>0</v>
      </c>
      <c r="J12" s="34">
        <f t="shared" si="2"/>
        <v>0</v>
      </c>
      <c r="K12" s="34">
        <f t="shared" si="2"/>
        <v>0</v>
      </c>
      <c r="L12" s="34"/>
      <c r="M12" s="34">
        <f t="shared" si="2"/>
        <v>0</v>
      </c>
      <c r="N12" s="34">
        <f t="shared" si="2"/>
        <v>0</v>
      </c>
      <c r="O12" s="34">
        <f t="shared" si="2"/>
        <v>0</v>
      </c>
      <c r="P12" s="220"/>
    </row>
    <row r="13" spans="1:16" s="177" customFormat="1" ht="38.25">
      <c r="A13" s="268"/>
      <c r="B13" s="268"/>
      <c r="C13" s="268"/>
      <c r="D13" s="185" t="s">
        <v>397</v>
      </c>
      <c r="E13" s="183">
        <f t="shared" si="0"/>
        <v>10000</v>
      </c>
      <c r="F13" s="178"/>
      <c r="G13" s="178">
        <f>H13</f>
        <v>10000</v>
      </c>
      <c r="H13" s="178">
        <v>10000</v>
      </c>
      <c r="I13" s="269"/>
      <c r="J13" s="269"/>
      <c r="K13" s="178"/>
      <c r="L13" s="186"/>
      <c r="M13" s="269"/>
      <c r="N13" s="269"/>
      <c r="O13" s="269"/>
      <c r="P13" s="187"/>
    </row>
    <row r="14" spans="1:16" ht="15.75">
      <c r="A14" s="11" t="s">
        <v>8</v>
      </c>
      <c r="B14" s="11"/>
      <c r="C14" s="11"/>
      <c r="D14" s="16" t="s">
        <v>21</v>
      </c>
      <c r="E14" s="13">
        <f t="shared" si="0"/>
        <v>73700</v>
      </c>
      <c r="F14" s="13"/>
      <c r="G14" s="13">
        <f>G15+G18</f>
        <v>73700</v>
      </c>
      <c r="H14" s="13">
        <f>H15+H18</f>
        <v>28200</v>
      </c>
      <c r="I14" s="13">
        <f aca="true" t="shared" si="3" ref="I14:O14">I15</f>
        <v>0</v>
      </c>
      <c r="J14" s="13">
        <f t="shared" si="3"/>
        <v>0</v>
      </c>
      <c r="K14" s="13">
        <f t="shared" si="3"/>
        <v>0</v>
      </c>
      <c r="L14" s="13">
        <f>L15</f>
        <v>45500</v>
      </c>
      <c r="M14" s="13">
        <f t="shared" si="3"/>
        <v>0</v>
      </c>
      <c r="N14" s="13">
        <f t="shared" si="3"/>
        <v>0</v>
      </c>
      <c r="O14" s="13">
        <f t="shared" si="3"/>
        <v>0</v>
      </c>
      <c r="P14" s="162"/>
    </row>
    <row r="15" spans="1:16" s="217" customFormat="1" ht="15.75">
      <c r="A15" s="33"/>
      <c r="B15" s="33" t="s">
        <v>9</v>
      </c>
      <c r="C15" s="33"/>
      <c r="D15" s="105" t="s">
        <v>10</v>
      </c>
      <c r="E15" s="34">
        <f t="shared" si="0"/>
        <v>45500</v>
      </c>
      <c r="F15" s="34"/>
      <c r="G15" s="34">
        <f>SUM(G16)</f>
        <v>45500</v>
      </c>
      <c r="H15" s="34">
        <f>H16</f>
        <v>0</v>
      </c>
      <c r="I15" s="34">
        <f aca="true" t="shared" si="4" ref="I15:O15">SUM(I16)</f>
        <v>0</v>
      </c>
      <c r="J15" s="34">
        <f t="shared" si="4"/>
        <v>0</v>
      </c>
      <c r="K15" s="34">
        <f t="shared" si="4"/>
        <v>0</v>
      </c>
      <c r="L15" s="34">
        <f>L16</f>
        <v>45500</v>
      </c>
      <c r="M15" s="34">
        <f t="shared" si="4"/>
        <v>0</v>
      </c>
      <c r="N15" s="34">
        <f t="shared" si="4"/>
        <v>0</v>
      </c>
      <c r="O15" s="34">
        <f t="shared" si="4"/>
        <v>0</v>
      </c>
      <c r="P15" s="216"/>
    </row>
    <row r="16" spans="1:16" s="177" customFormat="1" ht="25.5">
      <c r="A16" s="268"/>
      <c r="B16" s="268"/>
      <c r="C16" s="184" t="s">
        <v>371</v>
      </c>
      <c r="D16" s="185" t="s">
        <v>372</v>
      </c>
      <c r="E16" s="183">
        <f t="shared" si="0"/>
        <v>45500</v>
      </c>
      <c r="F16" s="178"/>
      <c r="G16" s="178">
        <f>L16</f>
        <v>45500</v>
      </c>
      <c r="H16" s="178"/>
      <c r="I16" s="269"/>
      <c r="J16" s="269"/>
      <c r="K16" s="269"/>
      <c r="L16" s="186">
        <v>45500</v>
      </c>
      <c r="M16" s="269"/>
      <c r="N16" s="269"/>
      <c r="O16" s="269"/>
      <c r="P16" s="187"/>
    </row>
    <row r="17" spans="1:16" ht="15.75" customHeight="1" hidden="1">
      <c r="A17" s="11"/>
      <c r="B17" s="11"/>
      <c r="C17" s="11"/>
      <c r="D17" s="16"/>
      <c r="E17" s="13"/>
      <c r="F17" s="13"/>
      <c r="G17" s="13"/>
      <c r="H17" s="192"/>
      <c r="I17" s="192"/>
      <c r="J17" s="192"/>
      <c r="K17" s="13"/>
      <c r="L17" s="13"/>
      <c r="M17" s="13"/>
      <c r="N17" s="13"/>
      <c r="O17" s="13"/>
      <c r="P17" s="17"/>
    </row>
    <row r="18" spans="1:16" s="217" customFormat="1" ht="25.5">
      <c r="A18" s="218"/>
      <c r="B18" s="33" t="s">
        <v>99</v>
      </c>
      <c r="C18" s="33"/>
      <c r="D18" s="105" t="s">
        <v>100</v>
      </c>
      <c r="E18" s="34">
        <f aca="true" t="shared" si="5" ref="E18:E34">G18+O18</f>
        <v>28200</v>
      </c>
      <c r="F18" s="34"/>
      <c r="G18" s="34">
        <f aca="true" t="shared" si="6" ref="G18:O18">SUM(G19)</f>
        <v>28200</v>
      </c>
      <c r="H18" s="34">
        <f>H19</f>
        <v>28200</v>
      </c>
      <c r="I18" s="34">
        <f t="shared" si="6"/>
        <v>0</v>
      </c>
      <c r="J18" s="34">
        <f t="shared" si="6"/>
        <v>0</v>
      </c>
      <c r="K18" s="34">
        <f t="shared" si="6"/>
        <v>0</v>
      </c>
      <c r="L18" s="34"/>
      <c r="M18" s="34">
        <f t="shared" si="6"/>
        <v>0</v>
      </c>
      <c r="N18" s="34">
        <f t="shared" si="6"/>
        <v>0</v>
      </c>
      <c r="O18" s="34">
        <f t="shared" si="6"/>
        <v>0</v>
      </c>
      <c r="P18" s="216"/>
    </row>
    <row r="19" spans="1:16" s="177" customFormat="1" ht="38.25">
      <c r="A19" s="268"/>
      <c r="B19" s="268"/>
      <c r="C19" s="268"/>
      <c r="D19" s="185" t="s">
        <v>398</v>
      </c>
      <c r="E19" s="183">
        <f t="shared" si="5"/>
        <v>28200</v>
      </c>
      <c r="F19" s="178"/>
      <c r="G19" s="178">
        <v>28200</v>
      </c>
      <c r="H19" s="178">
        <v>28200</v>
      </c>
      <c r="I19" s="269"/>
      <c r="J19" s="269"/>
      <c r="K19" s="269"/>
      <c r="L19" s="186"/>
      <c r="M19" s="269"/>
      <c r="N19" s="269"/>
      <c r="O19" s="269"/>
      <c r="P19" s="187"/>
    </row>
    <row r="20" spans="1:16" ht="24.75" customHeight="1">
      <c r="A20" s="28" t="s">
        <v>12</v>
      </c>
      <c r="B20" s="28"/>
      <c r="C20" s="28"/>
      <c r="D20" s="47" t="s">
        <v>13</v>
      </c>
      <c r="E20" s="48">
        <f t="shared" si="5"/>
        <v>33675059</v>
      </c>
      <c r="F20" s="48"/>
      <c r="G20" s="48">
        <f aca="true" t="shared" si="7" ref="G20:O20">G21</f>
        <v>6275059</v>
      </c>
      <c r="H20" s="13">
        <f>H21</f>
        <v>6005649</v>
      </c>
      <c r="I20" s="13">
        <f t="shared" si="7"/>
        <v>1386570</v>
      </c>
      <c r="J20" s="13">
        <f t="shared" si="7"/>
        <v>238079</v>
      </c>
      <c r="K20" s="48">
        <f t="shared" si="7"/>
        <v>216910</v>
      </c>
      <c r="L20" s="48">
        <f>L21</f>
        <v>52500</v>
      </c>
      <c r="M20" s="48">
        <f t="shared" si="7"/>
        <v>0</v>
      </c>
      <c r="N20" s="48">
        <f t="shared" si="7"/>
        <v>0</v>
      </c>
      <c r="O20" s="48">
        <f t="shared" si="7"/>
        <v>27400000</v>
      </c>
      <c r="P20" s="162"/>
    </row>
    <row r="21" spans="1:16" s="217" customFormat="1" ht="25.5">
      <c r="A21" s="33"/>
      <c r="B21" s="33" t="s">
        <v>14</v>
      </c>
      <c r="C21" s="33"/>
      <c r="D21" s="105" t="s">
        <v>15</v>
      </c>
      <c r="E21" s="34">
        <f t="shared" si="5"/>
        <v>33675059</v>
      </c>
      <c r="F21" s="34"/>
      <c r="G21" s="34">
        <f>SUM(G22:G33)</f>
        <v>6275059</v>
      </c>
      <c r="H21" s="34">
        <f>H24+H25+H26+H27+H28+H33</f>
        <v>6005649</v>
      </c>
      <c r="I21" s="34">
        <f aca="true" t="shared" si="8" ref="I21:O21">SUM(I24:I33)</f>
        <v>1386570</v>
      </c>
      <c r="J21" s="34">
        <f t="shared" si="8"/>
        <v>238079</v>
      </c>
      <c r="K21" s="34">
        <f>K22</f>
        <v>216910</v>
      </c>
      <c r="L21" s="34">
        <f>L23</f>
        <v>52500</v>
      </c>
      <c r="M21" s="34">
        <f t="shared" si="8"/>
        <v>0</v>
      </c>
      <c r="N21" s="34">
        <f t="shared" si="8"/>
        <v>0</v>
      </c>
      <c r="O21" s="34">
        <f t="shared" si="8"/>
        <v>27400000</v>
      </c>
      <c r="P21" s="216"/>
    </row>
    <row r="22" spans="1:16" s="177" customFormat="1" ht="89.25">
      <c r="A22" s="188"/>
      <c r="B22" s="188"/>
      <c r="C22" s="270" t="s">
        <v>360</v>
      </c>
      <c r="D22" s="271" t="s">
        <v>361</v>
      </c>
      <c r="E22" s="183">
        <f t="shared" si="5"/>
        <v>216910</v>
      </c>
      <c r="F22" s="183"/>
      <c r="G22" s="186">
        <f>I22+J22+K22+M22</f>
        <v>216910</v>
      </c>
      <c r="H22" s="186"/>
      <c r="I22" s="183"/>
      <c r="J22" s="183"/>
      <c r="K22" s="186">
        <v>216910</v>
      </c>
      <c r="L22" s="186"/>
      <c r="M22" s="183"/>
      <c r="N22" s="183"/>
      <c r="O22" s="183"/>
      <c r="P22" s="187"/>
    </row>
    <row r="23" spans="1:16" s="177" customFormat="1" ht="38.25">
      <c r="A23" s="188"/>
      <c r="B23" s="188"/>
      <c r="C23" s="270" t="s">
        <v>370</v>
      </c>
      <c r="D23" s="271" t="s">
        <v>373</v>
      </c>
      <c r="E23" s="183">
        <f t="shared" si="5"/>
        <v>52500</v>
      </c>
      <c r="F23" s="183"/>
      <c r="G23" s="186">
        <f>I23+J23+K23+L23+M23+N23</f>
        <v>52500</v>
      </c>
      <c r="H23" s="186"/>
      <c r="I23" s="183"/>
      <c r="J23" s="183"/>
      <c r="K23" s="186"/>
      <c r="L23" s="186">
        <v>52500</v>
      </c>
      <c r="M23" s="183"/>
      <c r="N23" s="183"/>
      <c r="O23" s="183"/>
      <c r="P23" s="187"/>
    </row>
    <row r="24" spans="1:16" s="177" customFormat="1" ht="25.5">
      <c r="A24" s="184"/>
      <c r="B24" s="184"/>
      <c r="C24" s="184" t="s">
        <v>91</v>
      </c>
      <c r="D24" s="185" t="s">
        <v>101</v>
      </c>
      <c r="E24" s="183">
        <f t="shared" si="5"/>
        <v>1270836</v>
      </c>
      <c r="F24" s="183"/>
      <c r="G24" s="178">
        <f aca="true" t="shared" si="9" ref="G24:G32">I24+J24+K24+M24+N24</f>
        <v>1270836</v>
      </c>
      <c r="H24" s="178">
        <f>I24+J24</f>
        <v>1270836</v>
      </c>
      <c r="I24" s="178">
        <v>1270836</v>
      </c>
      <c r="J24" s="178"/>
      <c r="K24" s="178"/>
      <c r="L24" s="186"/>
      <c r="M24" s="178"/>
      <c r="N24" s="178"/>
      <c r="O24" s="178"/>
      <c r="P24" s="187"/>
    </row>
    <row r="25" spans="1:16" s="177" customFormat="1" ht="25.5">
      <c r="A25" s="184"/>
      <c r="B25" s="184"/>
      <c r="C25" s="184" t="s">
        <v>92</v>
      </c>
      <c r="D25" s="185" t="s">
        <v>102</v>
      </c>
      <c r="E25" s="183">
        <f t="shared" si="5"/>
        <v>105734</v>
      </c>
      <c r="F25" s="183"/>
      <c r="G25" s="178">
        <f t="shared" si="9"/>
        <v>105734</v>
      </c>
      <c r="H25" s="178">
        <f>I25+J25</f>
        <v>105734</v>
      </c>
      <c r="I25" s="178">
        <v>105734</v>
      </c>
      <c r="J25" s="178"/>
      <c r="K25" s="178"/>
      <c r="L25" s="186"/>
      <c r="M25" s="178"/>
      <c r="N25" s="178"/>
      <c r="O25" s="178"/>
      <c r="P25" s="187"/>
    </row>
    <row r="26" spans="1:16" s="177" customFormat="1" ht="25.5">
      <c r="A26" s="184"/>
      <c r="B26" s="184"/>
      <c r="C26" s="184" t="s">
        <v>93</v>
      </c>
      <c r="D26" s="185" t="s">
        <v>103</v>
      </c>
      <c r="E26" s="183">
        <f t="shared" si="5"/>
        <v>205012</v>
      </c>
      <c r="F26" s="183"/>
      <c r="G26" s="178">
        <f t="shared" si="9"/>
        <v>205012</v>
      </c>
      <c r="H26" s="178">
        <f>I26+J26</f>
        <v>205012</v>
      </c>
      <c r="I26" s="178"/>
      <c r="J26" s="178">
        <v>205012</v>
      </c>
      <c r="K26" s="178"/>
      <c r="L26" s="186"/>
      <c r="M26" s="178"/>
      <c r="N26" s="178"/>
      <c r="O26" s="178"/>
      <c r="P26" s="187"/>
    </row>
    <row r="27" spans="1:16" s="177" customFormat="1" ht="15.75">
      <c r="A27" s="184"/>
      <c r="B27" s="184"/>
      <c r="C27" s="184" t="s">
        <v>94</v>
      </c>
      <c r="D27" s="185" t="s">
        <v>104</v>
      </c>
      <c r="E27" s="183">
        <f t="shared" si="5"/>
        <v>33067</v>
      </c>
      <c r="F27" s="183"/>
      <c r="G27" s="178">
        <f t="shared" si="9"/>
        <v>33067</v>
      </c>
      <c r="H27" s="178">
        <f>I27+J27</f>
        <v>33067</v>
      </c>
      <c r="I27" s="178"/>
      <c r="J27" s="178">
        <v>33067</v>
      </c>
      <c r="K27" s="178"/>
      <c r="L27" s="186"/>
      <c r="M27" s="178"/>
      <c r="N27" s="178"/>
      <c r="O27" s="178"/>
      <c r="P27" s="187"/>
    </row>
    <row r="28" spans="1:16" s="177" customFormat="1" ht="25.5">
      <c r="A28" s="184"/>
      <c r="B28" s="184"/>
      <c r="C28" s="184" t="s">
        <v>95</v>
      </c>
      <c r="D28" s="185" t="s">
        <v>105</v>
      </c>
      <c r="E28" s="183">
        <f t="shared" si="5"/>
        <v>10000</v>
      </c>
      <c r="F28" s="183"/>
      <c r="G28" s="178">
        <f t="shared" si="9"/>
        <v>10000</v>
      </c>
      <c r="H28" s="178">
        <f>I28+J28</f>
        <v>10000</v>
      </c>
      <c r="I28" s="178">
        <v>10000</v>
      </c>
      <c r="J28" s="178"/>
      <c r="K28" s="178"/>
      <c r="L28" s="186"/>
      <c r="M28" s="178"/>
      <c r="N28" s="178"/>
      <c r="O28" s="178"/>
      <c r="P28" s="187"/>
    </row>
    <row r="29" spans="1:16" s="177" customFormat="1" ht="25.5">
      <c r="A29" s="184"/>
      <c r="B29" s="184"/>
      <c r="C29" s="184" t="s">
        <v>96</v>
      </c>
      <c r="D29" s="185" t="s">
        <v>106</v>
      </c>
      <c r="E29" s="183">
        <f t="shared" si="5"/>
        <v>27400000</v>
      </c>
      <c r="F29" s="183"/>
      <c r="G29" s="178">
        <f t="shared" si="9"/>
        <v>0</v>
      </c>
      <c r="H29" s="178"/>
      <c r="I29" s="178"/>
      <c r="J29" s="178"/>
      <c r="K29" s="178"/>
      <c r="L29" s="186"/>
      <c r="M29" s="178"/>
      <c r="N29" s="178"/>
      <c r="O29" s="178">
        <v>27400000</v>
      </c>
      <c r="P29" s="187"/>
    </row>
    <row r="30" spans="1:16" s="177" customFormat="1" ht="25.5" hidden="1">
      <c r="A30" s="184"/>
      <c r="B30" s="184"/>
      <c r="C30" s="184" t="s">
        <v>257</v>
      </c>
      <c r="D30" s="185" t="s">
        <v>106</v>
      </c>
      <c r="E30" s="183">
        <f t="shared" si="5"/>
        <v>0</v>
      </c>
      <c r="F30" s="183"/>
      <c r="G30" s="178">
        <f t="shared" si="9"/>
        <v>0</v>
      </c>
      <c r="H30" s="178"/>
      <c r="I30" s="178"/>
      <c r="J30" s="178"/>
      <c r="K30" s="178"/>
      <c r="L30" s="186"/>
      <c r="M30" s="178"/>
      <c r="N30" s="178"/>
      <c r="O30" s="178"/>
      <c r="P30" s="187"/>
    </row>
    <row r="31" spans="1:16" s="177" customFormat="1" ht="25.5" hidden="1">
      <c r="A31" s="184"/>
      <c r="B31" s="184"/>
      <c r="C31" s="184" t="s">
        <v>258</v>
      </c>
      <c r="D31" s="185" t="s">
        <v>106</v>
      </c>
      <c r="E31" s="183">
        <f t="shared" si="5"/>
        <v>0</v>
      </c>
      <c r="F31" s="183"/>
      <c r="G31" s="178">
        <f t="shared" si="9"/>
        <v>0</v>
      </c>
      <c r="H31" s="178"/>
      <c r="I31" s="178"/>
      <c r="J31" s="178"/>
      <c r="K31" s="178"/>
      <c r="L31" s="186"/>
      <c r="M31" s="178"/>
      <c r="N31" s="178"/>
      <c r="O31" s="178"/>
      <c r="P31" s="187"/>
    </row>
    <row r="32" spans="1:16" s="177" customFormat="1" ht="38.25" hidden="1">
      <c r="A32" s="184"/>
      <c r="B32" s="184"/>
      <c r="C32" s="184" t="s">
        <v>97</v>
      </c>
      <c r="D32" s="185" t="s">
        <v>107</v>
      </c>
      <c r="E32" s="183">
        <f t="shared" si="5"/>
        <v>0</v>
      </c>
      <c r="F32" s="183"/>
      <c r="G32" s="178">
        <f t="shared" si="9"/>
        <v>0</v>
      </c>
      <c r="H32" s="178"/>
      <c r="I32" s="178"/>
      <c r="J32" s="178"/>
      <c r="K32" s="178"/>
      <c r="L32" s="186"/>
      <c r="M32" s="178"/>
      <c r="N32" s="178"/>
      <c r="O32" s="178"/>
      <c r="P32" s="187"/>
    </row>
    <row r="33" spans="1:16" s="177" customFormat="1" ht="38.25">
      <c r="A33" s="184"/>
      <c r="B33" s="184"/>
      <c r="C33" s="184"/>
      <c r="D33" s="185" t="s">
        <v>398</v>
      </c>
      <c r="E33" s="183">
        <f t="shared" si="5"/>
        <v>4381000</v>
      </c>
      <c r="F33" s="183"/>
      <c r="G33" s="178">
        <v>4381000</v>
      </c>
      <c r="H33" s="178">
        <v>4381000</v>
      </c>
      <c r="I33" s="178"/>
      <c r="J33" s="178"/>
      <c r="K33" s="178"/>
      <c r="L33" s="186"/>
      <c r="M33" s="178"/>
      <c r="N33" s="178"/>
      <c r="O33" s="178"/>
      <c r="P33" s="187"/>
    </row>
    <row r="34" spans="1:16" s="213" customFormat="1" ht="15.75">
      <c r="A34" s="11" t="s">
        <v>352</v>
      </c>
      <c r="B34" s="11"/>
      <c r="C34" s="11"/>
      <c r="D34" s="16" t="s">
        <v>353</v>
      </c>
      <c r="E34" s="13">
        <f t="shared" si="5"/>
        <v>10000</v>
      </c>
      <c r="F34" s="13"/>
      <c r="G34" s="13">
        <f>G35</f>
        <v>10000</v>
      </c>
      <c r="H34" s="13">
        <f>H35</f>
        <v>10000</v>
      </c>
      <c r="I34" s="13">
        <f aca="true" t="shared" si="10" ref="I34:P34">I35</f>
        <v>0</v>
      </c>
      <c r="J34" s="13">
        <f t="shared" si="10"/>
        <v>0</v>
      </c>
      <c r="K34" s="13">
        <f t="shared" si="10"/>
        <v>0</v>
      </c>
      <c r="L34" s="13">
        <f t="shared" si="10"/>
        <v>0</v>
      </c>
      <c r="M34" s="13">
        <f t="shared" si="10"/>
        <v>0</v>
      </c>
      <c r="N34" s="13">
        <f t="shared" si="10"/>
        <v>0</v>
      </c>
      <c r="O34" s="13">
        <f t="shared" si="10"/>
        <v>0</v>
      </c>
      <c r="P34" s="13">
        <f t="shared" si="10"/>
        <v>0</v>
      </c>
    </row>
    <row r="35" spans="1:16" s="217" customFormat="1" ht="38.25">
      <c r="A35" s="218"/>
      <c r="B35" s="33" t="s">
        <v>354</v>
      </c>
      <c r="C35" s="33"/>
      <c r="D35" s="105" t="s">
        <v>355</v>
      </c>
      <c r="E35" s="34">
        <f>E36</f>
        <v>10000</v>
      </c>
      <c r="F35" s="34"/>
      <c r="G35" s="34">
        <f>G36</f>
        <v>10000</v>
      </c>
      <c r="H35" s="34">
        <f>H36</f>
        <v>10000</v>
      </c>
      <c r="I35" s="34"/>
      <c r="J35" s="34"/>
      <c r="K35" s="34"/>
      <c r="L35" s="34"/>
      <c r="M35" s="34"/>
      <c r="N35" s="34"/>
      <c r="O35" s="34"/>
      <c r="P35" s="219"/>
    </row>
    <row r="36" spans="1:16" s="177" customFormat="1" ht="38.25">
      <c r="A36" s="184"/>
      <c r="B36" s="184"/>
      <c r="C36" s="184"/>
      <c r="D36" s="185" t="s">
        <v>398</v>
      </c>
      <c r="E36" s="183">
        <f>G36+O36</f>
        <v>10000</v>
      </c>
      <c r="F36" s="183"/>
      <c r="G36" s="178">
        <v>10000</v>
      </c>
      <c r="H36" s="178">
        <v>10000</v>
      </c>
      <c r="I36" s="178"/>
      <c r="J36" s="178"/>
      <c r="K36" s="178"/>
      <c r="L36" s="186"/>
      <c r="M36" s="178"/>
      <c r="N36" s="178"/>
      <c r="O36" s="178"/>
      <c r="P36" s="187"/>
    </row>
    <row r="37" spans="1:16" ht="31.5">
      <c r="A37" s="11" t="s">
        <v>16</v>
      </c>
      <c r="B37" s="11"/>
      <c r="C37" s="11"/>
      <c r="D37" s="16" t="s">
        <v>17</v>
      </c>
      <c r="E37" s="13">
        <f>G37+O37</f>
        <v>250000</v>
      </c>
      <c r="F37" s="13"/>
      <c r="G37" s="13">
        <f>G38</f>
        <v>250000</v>
      </c>
      <c r="H37" s="13">
        <f>H38</f>
        <v>250000</v>
      </c>
      <c r="I37" s="13">
        <f aca="true" t="shared" si="11" ref="I37:O37">I38</f>
        <v>0</v>
      </c>
      <c r="J37" s="13">
        <f t="shared" si="11"/>
        <v>0</v>
      </c>
      <c r="K37" s="13">
        <f t="shared" si="11"/>
        <v>0</v>
      </c>
      <c r="L37" s="13"/>
      <c r="M37" s="13">
        <f t="shared" si="11"/>
        <v>0</v>
      </c>
      <c r="N37" s="13">
        <f t="shared" si="11"/>
        <v>0</v>
      </c>
      <c r="O37" s="13">
        <f t="shared" si="11"/>
        <v>0</v>
      </c>
      <c r="P37" s="162"/>
    </row>
    <row r="38" spans="1:16" s="217" customFormat="1" ht="24">
      <c r="A38" s="33"/>
      <c r="B38" s="33" t="s">
        <v>18</v>
      </c>
      <c r="C38" s="33"/>
      <c r="D38" s="225" t="s">
        <v>19</v>
      </c>
      <c r="E38" s="34">
        <f aca="true" t="shared" si="12" ref="E38:O38">SUM(E39)</f>
        <v>250000</v>
      </c>
      <c r="F38" s="34">
        <f t="shared" si="12"/>
        <v>0</v>
      </c>
      <c r="G38" s="34">
        <f>G39</f>
        <v>250000</v>
      </c>
      <c r="H38" s="34">
        <f>H39</f>
        <v>250000</v>
      </c>
      <c r="I38" s="34"/>
      <c r="J38" s="34">
        <f t="shared" si="12"/>
        <v>0</v>
      </c>
      <c r="K38" s="34">
        <f t="shared" si="12"/>
        <v>0</v>
      </c>
      <c r="L38" s="34"/>
      <c r="M38" s="34">
        <f t="shared" si="12"/>
        <v>0</v>
      </c>
      <c r="N38" s="34">
        <f t="shared" si="12"/>
        <v>0</v>
      </c>
      <c r="O38" s="34">
        <f t="shared" si="12"/>
        <v>0</v>
      </c>
      <c r="P38" s="216"/>
    </row>
    <row r="39" spans="1:16" s="177" customFormat="1" ht="38.25">
      <c r="A39" s="268"/>
      <c r="B39" s="268"/>
      <c r="C39" s="268"/>
      <c r="D39" s="185" t="s">
        <v>398</v>
      </c>
      <c r="E39" s="183">
        <f>G39</f>
        <v>250000</v>
      </c>
      <c r="F39" s="178"/>
      <c r="G39" s="178">
        <v>250000</v>
      </c>
      <c r="H39" s="178">
        <v>250000</v>
      </c>
      <c r="I39" s="269"/>
      <c r="J39" s="269"/>
      <c r="K39" s="269"/>
      <c r="L39" s="186"/>
      <c r="M39" s="269"/>
      <c r="N39" s="269"/>
      <c r="O39" s="269"/>
      <c r="P39" s="187"/>
    </row>
    <row r="40" spans="1:16" ht="31.5">
      <c r="A40" s="28" t="s">
        <v>22</v>
      </c>
      <c r="B40" s="28"/>
      <c r="C40" s="28"/>
      <c r="D40" s="49" t="s">
        <v>23</v>
      </c>
      <c r="E40" s="13">
        <f>G40+O40</f>
        <v>6076454</v>
      </c>
      <c r="F40" s="48"/>
      <c r="G40" s="48">
        <f aca="true" t="shared" si="13" ref="G40:O40">G41+G54+G56+G58</f>
        <v>5213867</v>
      </c>
      <c r="H40" s="13">
        <f t="shared" si="13"/>
        <v>5203867</v>
      </c>
      <c r="I40" s="13">
        <f t="shared" si="13"/>
        <v>3410050</v>
      </c>
      <c r="J40" s="13">
        <f t="shared" si="13"/>
        <v>579816</v>
      </c>
      <c r="K40" s="48">
        <f t="shared" si="13"/>
        <v>0</v>
      </c>
      <c r="L40" s="48">
        <f>L41</f>
        <v>10000</v>
      </c>
      <c r="M40" s="48">
        <f t="shared" si="13"/>
        <v>0</v>
      </c>
      <c r="N40" s="48">
        <f t="shared" si="13"/>
        <v>0</v>
      </c>
      <c r="O40" s="48">
        <f t="shared" si="13"/>
        <v>862587</v>
      </c>
      <c r="P40" s="162"/>
    </row>
    <row r="41" spans="1:16" ht="36">
      <c r="A41" s="29"/>
      <c r="B41" s="29" t="s">
        <v>24</v>
      </c>
      <c r="C41" s="29"/>
      <c r="D41" s="30" t="s">
        <v>25</v>
      </c>
      <c r="E41" s="34">
        <f>G41+O41</f>
        <v>5419188</v>
      </c>
      <c r="F41" s="34"/>
      <c r="G41" s="31">
        <f aca="true" t="shared" si="14" ref="G41:O41">SUM(G42:G53)</f>
        <v>4556601</v>
      </c>
      <c r="H41" s="34">
        <f t="shared" si="14"/>
        <v>4546601</v>
      </c>
      <c r="I41" s="34">
        <f t="shared" si="14"/>
        <v>3003000</v>
      </c>
      <c r="J41" s="34">
        <f t="shared" si="14"/>
        <v>505000</v>
      </c>
      <c r="K41" s="31">
        <f t="shared" si="14"/>
        <v>0</v>
      </c>
      <c r="L41" s="31">
        <f>L43</f>
        <v>10000</v>
      </c>
      <c r="M41" s="31">
        <f t="shared" si="14"/>
        <v>0</v>
      </c>
      <c r="N41" s="31">
        <f t="shared" si="14"/>
        <v>0</v>
      </c>
      <c r="O41" s="31">
        <f t="shared" si="14"/>
        <v>862587</v>
      </c>
      <c r="P41" s="17"/>
    </row>
    <row r="42" spans="1:16" ht="15.75" hidden="1">
      <c r="A42" s="7"/>
      <c r="B42" s="7"/>
      <c r="C42" s="7"/>
      <c r="D42" s="25"/>
      <c r="E42" s="34">
        <f>G42+O42</f>
        <v>0</v>
      </c>
      <c r="F42" s="34"/>
      <c r="G42" s="9"/>
      <c r="H42" s="195"/>
      <c r="I42" s="195"/>
      <c r="J42" s="195"/>
      <c r="K42" s="9"/>
      <c r="L42" s="39"/>
      <c r="M42" s="9"/>
      <c r="N42" s="9"/>
      <c r="O42" s="9"/>
      <c r="P42" s="17"/>
    </row>
    <row r="43" spans="1:16" s="177" customFormat="1" ht="36">
      <c r="A43" s="184"/>
      <c r="B43" s="184"/>
      <c r="C43" s="184" t="s">
        <v>370</v>
      </c>
      <c r="D43" s="272" t="s">
        <v>373</v>
      </c>
      <c r="E43" s="183">
        <f>G43</f>
        <v>10000</v>
      </c>
      <c r="F43" s="183"/>
      <c r="G43" s="178">
        <f>I43+J43+K43+L43+M43+N43</f>
        <v>10000</v>
      </c>
      <c r="H43" s="178"/>
      <c r="I43" s="178"/>
      <c r="J43" s="178"/>
      <c r="K43" s="178"/>
      <c r="L43" s="186">
        <v>10000</v>
      </c>
      <c r="M43" s="178"/>
      <c r="N43" s="178"/>
      <c r="O43" s="178"/>
      <c r="P43" s="187"/>
    </row>
    <row r="44" spans="1:16" s="177" customFormat="1" ht="25.5">
      <c r="A44" s="184"/>
      <c r="B44" s="184"/>
      <c r="C44" s="184" t="s">
        <v>91</v>
      </c>
      <c r="D44" s="185" t="s">
        <v>101</v>
      </c>
      <c r="E44" s="183">
        <f aca="true" t="shared" si="15" ref="E44:E74">G44+O44</f>
        <v>2763000</v>
      </c>
      <c r="F44" s="183"/>
      <c r="G44" s="178">
        <f>I44</f>
        <v>2763000</v>
      </c>
      <c r="H44" s="178">
        <f>I44+J44</f>
        <v>2763000</v>
      </c>
      <c r="I44" s="178">
        <v>2763000</v>
      </c>
      <c r="J44" s="178"/>
      <c r="K44" s="178"/>
      <c r="L44" s="186"/>
      <c r="M44" s="178"/>
      <c r="N44" s="178"/>
      <c r="O44" s="178"/>
      <c r="P44" s="187"/>
    </row>
    <row r="45" spans="1:16" s="177" customFormat="1" ht="25.5">
      <c r="A45" s="184"/>
      <c r="B45" s="184"/>
      <c r="C45" s="184" t="s">
        <v>92</v>
      </c>
      <c r="D45" s="185" t="s">
        <v>102</v>
      </c>
      <c r="E45" s="183">
        <f t="shared" si="15"/>
        <v>220000</v>
      </c>
      <c r="F45" s="183"/>
      <c r="G45" s="178">
        <f>I45</f>
        <v>220000</v>
      </c>
      <c r="H45" s="178">
        <f>I45+J45</f>
        <v>220000</v>
      </c>
      <c r="I45" s="178">
        <v>220000</v>
      </c>
      <c r="J45" s="178"/>
      <c r="K45" s="178"/>
      <c r="L45" s="186"/>
      <c r="M45" s="178"/>
      <c r="N45" s="178"/>
      <c r="O45" s="178"/>
      <c r="P45" s="187"/>
    </row>
    <row r="46" spans="1:16" s="177" customFormat="1" ht="25.5">
      <c r="A46" s="184"/>
      <c r="B46" s="184"/>
      <c r="C46" s="184" t="s">
        <v>93</v>
      </c>
      <c r="D46" s="185" t="s">
        <v>103</v>
      </c>
      <c r="E46" s="183">
        <f t="shared" si="15"/>
        <v>450000</v>
      </c>
      <c r="F46" s="183"/>
      <c r="G46" s="178">
        <f>J46</f>
        <v>450000</v>
      </c>
      <c r="H46" s="178">
        <f>I46+J46</f>
        <v>450000</v>
      </c>
      <c r="I46" s="178"/>
      <c r="J46" s="178">
        <v>450000</v>
      </c>
      <c r="K46" s="178"/>
      <c r="L46" s="186"/>
      <c r="M46" s="178"/>
      <c r="N46" s="178"/>
      <c r="O46" s="178"/>
      <c r="P46" s="187"/>
    </row>
    <row r="47" spans="1:16" s="177" customFormat="1" ht="15.75">
      <c r="A47" s="184"/>
      <c r="B47" s="184"/>
      <c r="C47" s="184" t="s">
        <v>94</v>
      </c>
      <c r="D47" s="185" t="s">
        <v>104</v>
      </c>
      <c r="E47" s="183">
        <f t="shared" si="15"/>
        <v>55000</v>
      </c>
      <c r="F47" s="183"/>
      <c r="G47" s="178">
        <f>J47</f>
        <v>55000</v>
      </c>
      <c r="H47" s="178">
        <f>I47+J47</f>
        <v>55000</v>
      </c>
      <c r="I47" s="178"/>
      <c r="J47" s="178">
        <v>55000</v>
      </c>
      <c r="K47" s="178"/>
      <c r="L47" s="186"/>
      <c r="M47" s="178"/>
      <c r="N47" s="178"/>
      <c r="O47" s="178"/>
      <c r="P47" s="187"/>
    </row>
    <row r="48" spans="1:16" s="177" customFormat="1" ht="25.5">
      <c r="A48" s="184"/>
      <c r="B48" s="184"/>
      <c r="C48" s="184" t="s">
        <v>95</v>
      </c>
      <c r="D48" s="185" t="s">
        <v>105</v>
      </c>
      <c r="E48" s="183">
        <f t="shared" si="15"/>
        <v>20000</v>
      </c>
      <c r="F48" s="183"/>
      <c r="G48" s="178">
        <f>I48</f>
        <v>20000</v>
      </c>
      <c r="H48" s="178">
        <f>I48+J48</f>
        <v>20000</v>
      </c>
      <c r="I48" s="178">
        <v>20000</v>
      </c>
      <c r="J48" s="178"/>
      <c r="K48" s="178"/>
      <c r="L48" s="186"/>
      <c r="M48" s="178"/>
      <c r="N48" s="178"/>
      <c r="O48" s="178"/>
      <c r="P48" s="187"/>
    </row>
    <row r="49" spans="1:16" s="177" customFormat="1" ht="25.5">
      <c r="A49" s="184"/>
      <c r="B49" s="184"/>
      <c r="C49" s="184" t="s">
        <v>96</v>
      </c>
      <c r="D49" s="185" t="s">
        <v>106</v>
      </c>
      <c r="E49" s="183">
        <f t="shared" si="15"/>
        <v>33000</v>
      </c>
      <c r="F49" s="183"/>
      <c r="G49" s="178"/>
      <c r="H49" s="178"/>
      <c r="I49" s="178"/>
      <c r="J49" s="178"/>
      <c r="K49" s="178"/>
      <c r="L49" s="186"/>
      <c r="M49" s="178"/>
      <c r="N49" s="178"/>
      <c r="O49" s="178">
        <v>33000</v>
      </c>
      <c r="P49" s="187"/>
    </row>
    <row r="50" spans="1:16" s="177" customFormat="1" ht="25.5">
      <c r="A50" s="184"/>
      <c r="B50" s="184"/>
      <c r="C50" s="184" t="s">
        <v>445</v>
      </c>
      <c r="D50" s="185" t="s">
        <v>106</v>
      </c>
      <c r="E50" s="183">
        <f t="shared" si="15"/>
        <v>675399</v>
      </c>
      <c r="F50" s="183"/>
      <c r="G50" s="178"/>
      <c r="H50" s="178"/>
      <c r="I50" s="178"/>
      <c r="J50" s="178"/>
      <c r="K50" s="178"/>
      <c r="L50" s="186"/>
      <c r="M50" s="178"/>
      <c r="N50" s="178"/>
      <c r="O50" s="178">
        <v>675399</v>
      </c>
      <c r="P50" s="187"/>
    </row>
    <row r="51" spans="1:16" s="177" customFormat="1" ht="25.5">
      <c r="A51" s="184"/>
      <c r="B51" s="184"/>
      <c r="C51" s="184" t="s">
        <v>258</v>
      </c>
      <c r="D51" s="185" t="s">
        <v>106</v>
      </c>
      <c r="E51" s="183">
        <f t="shared" si="15"/>
        <v>119188</v>
      </c>
      <c r="F51" s="183"/>
      <c r="G51" s="178"/>
      <c r="H51" s="178"/>
      <c r="I51" s="178"/>
      <c r="J51" s="178"/>
      <c r="K51" s="178"/>
      <c r="L51" s="186"/>
      <c r="M51" s="178"/>
      <c r="N51" s="178"/>
      <c r="O51" s="178">
        <v>119188</v>
      </c>
      <c r="P51" s="187"/>
    </row>
    <row r="52" spans="1:16" s="177" customFormat="1" ht="38.25">
      <c r="A52" s="184"/>
      <c r="B52" s="184"/>
      <c r="C52" s="184" t="s">
        <v>97</v>
      </c>
      <c r="D52" s="185" t="s">
        <v>107</v>
      </c>
      <c r="E52" s="183">
        <f t="shared" si="15"/>
        <v>35000</v>
      </c>
      <c r="F52" s="183"/>
      <c r="G52" s="178"/>
      <c r="H52" s="178"/>
      <c r="I52" s="178"/>
      <c r="J52" s="178"/>
      <c r="K52" s="178"/>
      <c r="L52" s="186"/>
      <c r="M52" s="178"/>
      <c r="N52" s="178"/>
      <c r="O52" s="178">
        <v>35000</v>
      </c>
      <c r="P52" s="187"/>
    </row>
    <row r="53" spans="1:16" s="177" customFormat="1" ht="38.25">
      <c r="A53" s="184"/>
      <c r="B53" s="184"/>
      <c r="C53" s="184"/>
      <c r="D53" s="185" t="s">
        <v>398</v>
      </c>
      <c r="E53" s="183">
        <f t="shared" si="15"/>
        <v>1038601</v>
      </c>
      <c r="F53" s="183"/>
      <c r="G53" s="178">
        <v>1038601</v>
      </c>
      <c r="H53" s="178">
        <v>1038601</v>
      </c>
      <c r="I53" s="178"/>
      <c r="J53" s="178"/>
      <c r="K53" s="178"/>
      <c r="L53" s="186"/>
      <c r="M53" s="178"/>
      <c r="N53" s="178"/>
      <c r="O53" s="178"/>
      <c r="P53" s="187"/>
    </row>
    <row r="54" spans="1:16" ht="25.5">
      <c r="A54" s="29"/>
      <c r="B54" s="29" t="s">
        <v>26</v>
      </c>
      <c r="C54" s="29"/>
      <c r="D54" s="50" t="s">
        <v>27</v>
      </c>
      <c r="E54" s="34">
        <f t="shared" si="15"/>
        <v>55000</v>
      </c>
      <c r="F54" s="34"/>
      <c r="G54" s="31">
        <f>G55</f>
        <v>55000</v>
      </c>
      <c r="H54" s="34">
        <f>H55</f>
        <v>55000</v>
      </c>
      <c r="I54" s="34">
        <f aca="true" t="shared" si="16" ref="I54:O54">I55</f>
        <v>0</v>
      </c>
      <c r="J54" s="34">
        <f t="shared" si="16"/>
        <v>0</v>
      </c>
      <c r="K54" s="31">
        <f t="shared" si="16"/>
        <v>0</v>
      </c>
      <c r="L54" s="31"/>
      <c r="M54" s="31">
        <f t="shared" si="16"/>
        <v>0</v>
      </c>
      <c r="N54" s="31">
        <f t="shared" si="16"/>
        <v>0</v>
      </c>
      <c r="O54" s="31">
        <f t="shared" si="16"/>
        <v>0</v>
      </c>
      <c r="P54" s="17"/>
    </row>
    <row r="55" spans="1:16" s="177" customFormat="1" ht="45.75" customHeight="1">
      <c r="A55" s="184"/>
      <c r="B55" s="184"/>
      <c r="C55" s="184"/>
      <c r="D55" s="185" t="s">
        <v>398</v>
      </c>
      <c r="E55" s="183">
        <f t="shared" si="15"/>
        <v>55000</v>
      </c>
      <c r="F55" s="183"/>
      <c r="G55" s="178">
        <v>55000</v>
      </c>
      <c r="H55" s="178">
        <v>55000</v>
      </c>
      <c r="I55" s="178"/>
      <c r="J55" s="178"/>
      <c r="K55" s="178"/>
      <c r="L55" s="186"/>
      <c r="M55" s="178"/>
      <c r="N55" s="178"/>
      <c r="O55" s="178"/>
      <c r="P55" s="187"/>
    </row>
    <row r="56" spans="1:16" ht="38.25">
      <c r="A56" s="29"/>
      <c r="B56" s="29" t="s">
        <v>28</v>
      </c>
      <c r="C56" s="29"/>
      <c r="D56" s="50" t="s">
        <v>29</v>
      </c>
      <c r="E56" s="34">
        <f t="shared" si="15"/>
        <v>20000</v>
      </c>
      <c r="F56" s="34"/>
      <c r="G56" s="31">
        <f>G57</f>
        <v>20000</v>
      </c>
      <c r="H56" s="34">
        <f>H57</f>
        <v>20000</v>
      </c>
      <c r="I56" s="34">
        <f aca="true" t="shared" si="17" ref="I56:O56">I57</f>
        <v>0</v>
      </c>
      <c r="J56" s="34">
        <f t="shared" si="17"/>
        <v>0</v>
      </c>
      <c r="K56" s="31">
        <f t="shared" si="17"/>
        <v>0</v>
      </c>
      <c r="L56" s="31"/>
      <c r="M56" s="31">
        <f t="shared" si="17"/>
        <v>0</v>
      </c>
      <c r="N56" s="31">
        <f t="shared" si="17"/>
        <v>0</v>
      </c>
      <c r="O56" s="31">
        <f t="shared" si="17"/>
        <v>0</v>
      </c>
      <c r="P56" s="17"/>
    </row>
    <row r="57" spans="1:16" s="177" customFormat="1" ht="43.5" customHeight="1">
      <c r="A57" s="268"/>
      <c r="B57" s="268"/>
      <c r="C57" s="268"/>
      <c r="D57" s="185" t="s">
        <v>398</v>
      </c>
      <c r="E57" s="183">
        <f t="shared" si="15"/>
        <v>20000</v>
      </c>
      <c r="F57" s="178"/>
      <c r="G57" s="178">
        <v>20000</v>
      </c>
      <c r="H57" s="178">
        <v>20000</v>
      </c>
      <c r="I57" s="269"/>
      <c r="J57" s="269"/>
      <c r="K57" s="269"/>
      <c r="L57" s="186"/>
      <c r="M57" s="269"/>
      <c r="N57" s="269"/>
      <c r="O57" s="269"/>
      <c r="P57" s="187"/>
    </row>
    <row r="58" spans="1:16" s="217" customFormat="1" ht="15.75">
      <c r="A58" s="215"/>
      <c r="B58" s="33" t="s">
        <v>30</v>
      </c>
      <c r="C58" s="215"/>
      <c r="D58" s="105" t="s">
        <v>31</v>
      </c>
      <c r="E58" s="34">
        <f t="shared" si="15"/>
        <v>582266</v>
      </c>
      <c r="F58" s="34"/>
      <c r="G58" s="34">
        <f>G59+G60+G61+G62+G63+G64+G65+G66+G67</f>
        <v>582266</v>
      </c>
      <c r="H58" s="34">
        <f>H59+H60+H61+H62+H63+H64+H65+H66+H67</f>
        <v>582266</v>
      </c>
      <c r="I58" s="34">
        <f>I59+I60+I61+I62+I63+I64+I65+I66+I67</f>
        <v>407050</v>
      </c>
      <c r="J58" s="34">
        <f>J59+J60+J61+J62+J63+J64+J65+J66+J67</f>
        <v>74816</v>
      </c>
      <c r="K58" s="106">
        <f>K59+K61+K62+K63+K64+K65+K66+K67</f>
        <v>0</v>
      </c>
      <c r="L58" s="34"/>
      <c r="M58" s="106">
        <f>M59+M61+M62+M63+M64+M65+M66+M67</f>
        <v>0</v>
      </c>
      <c r="N58" s="106">
        <f>N59+N61+N62+N63+N64+N65+N66+N67</f>
        <v>0</v>
      </c>
      <c r="O58" s="34">
        <f>O59+O61+O62+O63+O64+O65+O66+O67</f>
        <v>0</v>
      </c>
      <c r="P58" s="216"/>
    </row>
    <row r="59" spans="1:16" s="177" customFormat="1" ht="25.5">
      <c r="A59" s="268"/>
      <c r="B59" s="268"/>
      <c r="C59" s="184" t="s">
        <v>91</v>
      </c>
      <c r="D59" s="185" t="s">
        <v>101</v>
      </c>
      <c r="E59" s="183">
        <f t="shared" si="15"/>
        <v>69492</v>
      </c>
      <c r="F59" s="178"/>
      <c r="G59" s="178">
        <f>I59</f>
        <v>69492</v>
      </c>
      <c r="H59" s="178">
        <v>69492</v>
      </c>
      <c r="I59" s="178">
        <v>69492</v>
      </c>
      <c r="J59" s="269"/>
      <c r="K59" s="269"/>
      <c r="L59" s="186"/>
      <c r="M59" s="269"/>
      <c r="N59" s="269"/>
      <c r="O59" s="269"/>
      <c r="P59" s="187"/>
    </row>
    <row r="60" spans="1:16" s="177" customFormat="1" ht="38.25">
      <c r="A60" s="268"/>
      <c r="B60" s="268"/>
      <c r="C60" s="184" t="s">
        <v>136</v>
      </c>
      <c r="D60" s="185" t="s">
        <v>137</v>
      </c>
      <c r="E60" s="183">
        <f t="shared" si="15"/>
        <v>306488</v>
      </c>
      <c r="F60" s="178"/>
      <c r="G60" s="178">
        <f>I60</f>
        <v>306488</v>
      </c>
      <c r="H60" s="178">
        <v>306488</v>
      </c>
      <c r="I60" s="178">
        <v>306488</v>
      </c>
      <c r="J60" s="269"/>
      <c r="K60" s="269"/>
      <c r="L60" s="186"/>
      <c r="M60" s="269"/>
      <c r="N60" s="269"/>
      <c r="O60" s="269"/>
      <c r="P60" s="187"/>
    </row>
    <row r="61" spans="1:16" s="177" customFormat="1" ht="25.5">
      <c r="A61" s="268"/>
      <c r="B61" s="268"/>
      <c r="C61" s="184" t="s">
        <v>92</v>
      </c>
      <c r="D61" s="185" t="s">
        <v>102</v>
      </c>
      <c r="E61" s="183">
        <f t="shared" si="15"/>
        <v>31070</v>
      </c>
      <c r="F61" s="178"/>
      <c r="G61" s="178">
        <f>I61</f>
        <v>31070</v>
      </c>
      <c r="H61" s="178">
        <v>31070</v>
      </c>
      <c r="I61" s="178">
        <v>31070</v>
      </c>
      <c r="J61" s="269"/>
      <c r="K61" s="269"/>
      <c r="L61" s="186"/>
      <c r="M61" s="269"/>
      <c r="N61" s="269"/>
      <c r="O61" s="269"/>
      <c r="P61" s="187"/>
    </row>
    <row r="62" spans="1:16" s="177" customFormat="1" ht="25.5">
      <c r="A62" s="268"/>
      <c r="B62" s="268"/>
      <c r="C62" s="184" t="s">
        <v>93</v>
      </c>
      <c r="D62" s="185" t="s">
        <v>103</v>
      </c>
      <c r="E62" s="183">
        <f t="shared" si="15"/>
        <v>64843</v>
      </c>
      <c r="F62" s="178"/>
      <c r="G62" s="178">
        <f>J62</f>
        <v>64843</v>
      </c>
      <c r="H62" s="178">
        <v>64843</v>
      </c>
      <c r="I62" s="269"/>
      <c r="J62" s="178">
        <v>64843</v>
      </c>
      <c r="K62" s="269"/>
      <c r="L62" s="186"/>
      <c r="M62" s="269"/>
      <c r="N62" s="269"/>
      <c r="O62" s="269"/>
      <c r="P62" s="187"/>
    </row>
    <row r="63" spans="1:16" s="177" customFormat="1" ht="15.75">
      <c r="A63" s="268"/>
      <c r="B63" s="268"/>
      <c r="C63" s="184" t="s">
        <v>94</v>
      </c>
      <c r="D63" s="185" t="s">
        <v>104</v>
      </c>
      <c r="E63" s="183">
        <f t="shared" si="15"/>
        <v>9973</v>
      </c>
      <c r="F63" s="178"/>
      <c r="G63" s="178">
        <f>J63</f>
        <v>9973</v>
      </c>
      <c r="H63" s="178">
        <v>9973</v>
      </c>
      <c r="I63" s="269"/>
      <c r="J63" s="273">
        <v>9973</v>
      </c>
      <c r="K63" s="269"/>
      <c r="L63" s="186"/>
      <c r="M63" s="269"/>
      <c r="N63" s="269"/>
      <c r="O63" s="269"/>
      <c r="P63" s="187"/>
    </row>
    <row r="64" spans="1:16" s="177" customFormat="1" ht="25.5" hidden="1">
      <c r="A64" s="268"/>
      <c r="B64" s="268"/>
      <c r="C64" s="184" t="s">
        <v>95</v>
      </c>
      <c r="D64" s="185" t="s">
        <v>105</v>
      </c>
      <c r="E64" s="183">
        <f t="shared" si="15"/>
        <v>0</v>
      </c>
      <c r="F64" s="178"/>
      <c r="G64" s="178"/>
      <c r="H64" s="178"/>
      <c r="I64" s="269"/>
      <c r="J64" s="269"/>
      <c r="K64" s="269"/>
      <c r="L64" s="186"/>
      <c r="M64" s="269"/>
      <c r="N64" s="269"/>
      <c r="O64" s="269"/>
      <c r="P64" s="187"/>
    </row>
    <row r="65" spans="1:16" s="177" customFormat="1" ht="25.5" hidden="1">
      <c r="A65" s="184"/>
      <c r="B65" s="184"/>
      <c r="C65" s="184" t="s">
        <v>96</v>
      </c>
      <c r="D65" s="185" t="s">
        <v>106</v>
      </c>
      <c r="E65" s="183">
        <f t="shared" si="15"/>
        <v>0</v>
      </c>
      <c r="F65" s="183"/>
      <c r="G65" s="178"/>
      <c r="H65" s="178"/>
      <c r="I65" s="178"/>
      <c r="J65" s="178"/>
      <c r="K65" s="178"/>
      <c r="L65" s="186"/>
      <c r="M65" s="178"/>
      <c r="N65" s="178"/>
      <c r="O65" s="178"/>
      <c r="P65" s="187"/>
    </row>
    <row r="66" spans="1:16" s="177" customFormat="1" ht="38.25" hidden="1">
      <c r="A66" s="184"/>
      <c r="B66" s="184"/>
      <c r="C66" s="184" t="s">
        <v>97</v>
      </c>
      <c r="D66" s="185" t="s">
        <v>107</v>
      </c>
      <c r="E66" s="183">
        <f t="shared" si="15"/>
        <v>0</v>
      </c>
      <c r="F66" s="183"/>
      <c r="G66" s="178"/>
      <c r="H66" s="178"/>
      <c r="I66" s="178"/>
      <c r="J66" s="178"/>
      <c r="K66" s="178"/>
      <c r="L66" s="186"/>
      <c r="M66" s="178"/>
      <c r="N66" s="178"/>
      <c r="O66" s="178"/>
      <c r="P66" s="187"/>
    </row>
    <row r="67" spans="1:16" s="177" customFormat="1" ht="38.25">
      <c r="A67" s="184"/>
      <c r="B67" s="184"/>
      <c r="C67" s="184"/>
      <c r="D67" s="185" t="s">
        <v>398</v>
      </c>
      <c r="E67" s="183">
        <f t="shared" si="15"/>
        <v>100400</v>
      </c>
      <c r="F67" s="183"/>
      <c r="G67" s="178">
        <v>100400</v>
      </c>
      <c r="H67" s="178">
        <v>100400</v>
      </c>
      <c r="I67" s="178"/>
      <c r="J67" s="178"/>
      <c r="K67" s="178"/>
      <c r="L67" s="186"/>
      <c r="M67" s="178"/>
      <c r="N67" s="178"/>
      <c r="O67" s="178"/>
      <c r="P67" s="187"/>
    </row>
    <row r="68" spans="1:16" ht="31.5">
      <c r="A68" s="11" t="s">
        <v>33</v>
      </c>
      <c r="B68" s="11"/>
      <c r="C68" s="11"/>
      <c r="D68" s="16" t="s">
        <v>42</v>
      </c>
      <c r="E68" s="13">
        <f t="shared" si="15"/>
        <v>11752398</v>
      </c>
      <c r="F68" s="13"/>
      <c r="G68" s="13">
        <f>G69+G74+G78+G89+G94+G97</f>
        <v>11752398</v>
      </c>
      <c r="H68" s="13">
        <f>H69+H74+H78+H89+H94+H97</f>
        <v>11179682</v>
      </c>
      <c r="I68" s="13">
        <f>I69+I74+I78+I89+I97+I94</f>
        <v>6083088</v>
      </c>
      <c r="J68" s="13">
        <f aca="true" t="shared" si="18" ref="J68:O68">J69+J74+J78+J89+J97</f>
        <v>1020640</v>
      </c>
      <c r="K68" s="13">
        <f t="shared" si="18"/>
        <v>0</v>
      </c>
      <c r="L68" s="13">
        <f t="shared" si="18"/>
        <v>572716</v>
      </c>
      <c r="M68" s="13">
        <f t="shared" si="18"/>
        <v>0</v>
      </c>
      <c r="N68" s="13">
        <f t="shared" si="18"/>
        <v>0</v>
      </c>
      <c r="O68" s="13">
        <f t="shared" si="18"/>
        <v>0</v>
      </c>
      <c r="P68" s="162"/>
    </row>
    <row r="69" spans="1:16" ht="15.75">
      <c r="A69" s="33"/>
      <c r="B69" s="33" t="s">
        <v>34</v>
      </c>
      <c r="C69" s="33"/>
      <c r="D69" s="105" t="s">
        <v>35</v>
      </c>
      <c r="E69" s="34">
        <f t="shared" si="15"/>
        <v>216876</v>
      </c>
      <c r="F69" s="34"/>
      <c r="G69" s="34">
        <f>G70+G71+G72+G73</f>
        <v>216876</v>
      </c>
      <c r="H69" s="34">
        <f>H70+H71+H72+H73</f>
        <v>216876</v>
      </c>
      <c r="I69" s="34">
        <f aca="true" t="shared" si="19" ref="I69:O69">I70+I71+I72+I73</f>
        <v>184356</v>
      </c>
      <c r="J69" s="34">
        <f t="shared" si="19"/>
        <v>32520</v>
      </c>
      <c r="K69" s="34">
        <f t="shared" si="19"/>
        <v>0</v>
      </c>
      <c r="L69" s="34"/>
      <c r="M69" s="34">
        <f t="shared" si="19"/>
        <v>0</v>
      </c>
      <c r="N69" s="34">
        <f t="shared" si="19"/>
        <v>0</v>
      </c>
      <c r="O69" s="34">
        <f t="shared" si="19"/>
        <v>0</v>
      </c>
      <c r="P69" s="17"/>
    </row>
    <row r="70" spans="1:16" s="177" customFormat="1" ht="25.5">
      <c r="A70" s="188"/>
      <c r="B70" s="188"/>
      <c r="C70" s="184" t="s">
        <v>91</v>
      </c>
      <c r="D70" s="185" t="s">
        <v>101</v>
      </c>
      <c r="E70" s="183">
        <f t="shared" si="15"/>
        <v>168686</v>
      </c>
      <c r="F70" s="186"/>
      <c r="G70" s="186">
        <f>I70</f>
        <v>168686</v>
      </c>
      <c r="H70" s="186">
        <v>168686</v>
      </c>
      <c r="I70" s="186">
        <v>168686</v>
      </c>
      <c r="J70" s="186"/>
      <c r="K70" s="186"/>
      <c r="L70" s="186"/>
      <c r="M70" s="186"/>
      <c r="N70" s="186"/>
      <c r="O70" s="186"/>
      <c r="P70" s="187"/>
    </row>
    <row r="71" spans="1:16" s="177" customFormat="1" ht="25.5">
      <c r="A71" s="188"/>
      <c r="B71" s="188"/>
      <c r="C71" s="184" t="s">
        <v>92</v>
      </c>
      <c r="D71" s="185" t="s">
        <v>102</v>
      </c>
      <c r="E71" s="183">
        <f t="shared" si="15"/>
        <v>15670</v>
      </c>
      <c r="F71" s="186"/>
      <c r="G71" s="186">
        <f>I71</f>
        <v>15670</v>
      </c>
      <c r="H71" s="186">
        <v>15670</v>
      </c>
      <c r="I71" s="186">
        <v>15670</v>
      </c>
      <c r="J71" s="186"/>
      <c r="K71" s="186"/>
      <c r="L71" s="186"/>
      <c r="M71" s="186"/>
      <c r="N71" s="186"/>
      <c r="O71" s="186"/>
      <c r="P71" s="187"/>
    </row>
    <row r="72" spans="1:16" s="177" customFormat="1" ht="25.5">
      <c r="A72" s="188"/>
      <c r="B72" s="188"/>
      <c r="C72" s="184" t="s">
        <v>93</v>
      </c>
      <c r="D72" s="185" t="s">
        <v>103</v>
      </c>
      <c r="E72" s="183">
        <f t="shared" si="15"/>
        <v>28004</v>
      </c>
      <c r="F72" s="186"/>
      <c r="G72" s="186">
        <f>J72</f>
        <v>28004</v>
      </c>
      <c r="H72" s="186">
        <v>28004</v>
      </c>
      <c r="I72" s="186"/>
      <c r="J72" s="186">
        <v>28004</v>
      </c>
      <c r="K72" s="186"/>
      <c r="L72" s="186"/>
      <c r="M72" s="186"/>
      <c r="N72" s="186"/>
      <c r="O72" s="186"/>
      <c r="P72" s="187"/>
    </row>
    <row r="73" spans="1:16" s="177" customFormat="1" ht="15.75">
      <c r="A73" s="188"/>
      <c r="B73" s="188"/>
      <c r="C73" s="184" t="s">
        <v>94</v>
      </c>
      <c r="D73" s="185" t="s">
        <v>104</v>
      </c>
      <c r="E73" s="183">
        <f t="shared" si="15"/>
        <v>4516</v>
      </c>
      <c r="F73" s="186"/>
      <c r="G73" s="186">
        <f>J73</f>
        <v>4516</v>
      </c>
      <c r="H73" s="186">
        <v>4516</v>
      </c>
      <c r="I73" s="186"/>
      <c r="J73" s="186">
        <v>4516</v>
      </c>
      <c r="K73" s="186"/>
      <c r="L73" s="186"/>
      <c r="M73" s="186"/>
      <c r="N73" s="186"/>
      <c r="O73" s="186"/>
      <c r="P73" s="187"/>
    </row>
    <row r="74" spans="1:16" s="217" customFormat="1" ht="15.75">
      <c r="A74" s="33"/>
      <c r="B74" s="33" t="s">
        <v>110</v>
      </c>
      <c r="C74" s="33"/>
      <c r="D74" s="105" t="s">
        <v>111</v>
      </c>
      <c r="E74" s="34">
        <f t="shared" si="15"/>
        <v>597740</v>
      </c>
      <c r="F74" s="34"/>
      <c r="G74" s="34">
        <f>G76+G77+G75</f>
        <v>597740</v>
      </c>
      <c r="H74" s="34">
        <f>H76+H77+H75</f>
        <v>46200</v>
      </c>
      <c r="I74" s="34">
        <f>I76</f>
        <v>3000</v>
      </c>
      <c r="J74" s="34">
        <f>J77</f>
        <v>0</v>
      </c>
      <c r="K74" s="34">
        <f>K77</f>
        <v>0</v>
      </c>
      <c r="L74" s="34">
        <f>L75</f>
        <v>551540</v>
      </c>
      <c r="M74" s="34">
        <f>M77</f>
        <v>0</v>
      </c>
      <c r="N74" s="34">
        <f>N77</f>
        <v>0</v>
      </c>
      <c r="O74" s="34">
        <f>O77</f>
        <v>0</v>
      </c>
      <c r="P74" s="216"/>
    </row>
    <row r="75" spans="1:16" s="177" customFormat="1" ht="25.5">
      <c r="A75" s="188"/>
      <c r="B75" s="188"/>
      <c r="C75" s="270" t="s">
        <v>371</v>
      </c>
      <c r="D75" s="271" t="s">
        <v>372</v>
      </c>
      <c r="E75" s="183">
        <f>G75</f>
        <v>551540</v>
      </c>
      <c r="F75" s="183"/>
      <c r="G75" s="186">
        <f>I75+J75+K75+L75+M75+N76</f>
        <v>551540</v>
      </c>
      <c r="H75" s="186"/>
      <c r="I75" s="183"/>
      <c r="J75" s="183"/>
      <c r="K75" s="183"/>
      <c r="L75" s="186">
        <v>551540</v>
      </c>
      <c r="M75" s="183"/>
      <c r="N75" s="183"/>
      <c r="O75" s="183"/>
      <c r="P75" s="187"/>
    </row>
    <row r="76" spans="1:16" s="177" customFormat="1" ht="25.5">
      <c r="A76" s="188"/>
      <c r="B76" s="188"/>
      <c r="C76" s="270" t="s">
        <v>95</v>
      </c>
      <c r="D76" s="185" t="s">
        <v>105</v>
      </c>
      <c r="E76" s="183">
        <f aca="true" t="shared" si="20" ref="E76:E103">G76+O76</f>
        <v>3000</v>
      </c>
      <c r="F76" s="183"/>
      <c r="G76" s="186">
        <f>I76</f>
        <v>3000</v>
      </c>
      <c r="H76" s="186">
        <v>3000</v>
      </c>
      <c r="I76" s="186">
        <v>3000</v>
      </c>
      <c r="J76" s="183"/>
      <c r="K76" s="183"/>
      <c r="L76" s="183"/>
      <c r="M76" s="183"/>
      <c r="N76" s="183"/>
      <c r="O76" s="183"/>
      <c r="P76" s="187"/>
    </row>
    <row r="77" spans="1:16" s="177" customFormat="1" ht="38.25">
      <c r="A77" s="188"/>
      <c r="B77" s="188"/>
      <c r="C77" s="188"/>
      <c r="D77" s="185" t="s">
        <v>398</v>
      </c>
      <c r="E77" s="183">
        <f t="shared" si="20"/>
        <v>43200</v>
      </c>
      <c r="F77" s="186"/>
      <c r="G77" s="186">
        <v>43200</v>
      </c>
      <c r="H77" s="186">
        <v>43200</v>
      </c>
      <c r="I77" s="186"/>
      <c r="J77" s="186"/>
      <c r="K77" s="186"/>
      <c r="L77" s="186"/>
      <c r="M77" s="186"/>
      <c r="N77" s="186"/>
      <c r="O77" s="186"/>
      <c r="P77" s="187"/>
    </row>
    <row r="78" spans="1:16" s="217" customFormat="1" ht="15.75">
      <c r="A78" s="218"/>
      <c r="B78" s="33" t="s">
        <v>109</v>
      </c>
      <c r="C78" s="33"/>
      <c r="D78" s="105" t="s">
        <v>112</v>
      </c>
      <c r="E78" s="34">
        <f t="shared" si="20"/>
        <v>9539132</v>
      </c>
      <c r="F78" s="34"/>
      <c r="G78" s="34">
        <f>SUM(G79:G88)</f>
        <v>9539132</v>
      </c>
      <c r="H78" s="34">
        <f>SUM(H79:H88)</f>
        <v>9517956</v>
      </c>
      <c r="I78" s="34">
        <f aca="true" t="shared" si="21" ref="I78:O78">SUM(I81:I88)</f>
        <v>5852232</v>
      </c>
      <c r="J78" s="34">
        <f t="shared" si="21"/>
        <v>984420</v>
      </c>
      <c r="K78" s="34">
        <f t="shared" si="21"/>
        <v>0</v>
      </c>
      <c r="L78" s="34">
        <f>L79+L80</f>
        <v>21176</v>
      </c>
      <c r="M78" s="34">
        <f t="shared" si="21"/>
        <v>0</v>
      </c>
      <c r="N78" s="34">
        <f t="shared" si="21"/>
        <v>0</v>
      </c>
      <c r="O78" s="34">
        <f t="shared" si="21"/>
        <v>0</v>
      </c>
      <c r="P78" s="216"/>
    </row>
    <row r="79" spans="1:16" s="278" customFormat="1" ht="38.25">
      <c r="A79" s="184"/>
      <c r="B79" s="274"/>
      <c r="C79" s="184" t="s">
        <v>370</v>
      </c>
      <c r="D79" s="275" t="s">
        <v>373</v>
      </c>
      <c r="E79" s="276">
        <f t="shared" si="20"/>
        <v>8000</v>
      </c>
      <c r="F79" s="276"/>
      <c r="G79" s="178">
        <f>I79+J79+K79+L79+M79+N79+O79</f>
        <v>8000</v>
      </c>
      <c r="H79" s="178"/>
      <c r="I79" s="276"/>
      <c r="J79" s="276"/>
      <c r="K79" s="276"/>
      <c r="L79" s="178">
        <v>8000</v>
      </c>
      <c r="M79" s="276"/>
      <c r="N79" s="276"/>
      <c r="O79" s="276"/>
      <c r="P79" s="277"/>
    </row>
    <row r="80" spans="1:16" s="278" customFormat="1" ht="15.75">
      <c r="A80" s="184"/>
      <c r="B80" s="274"/>
      <c r="C80" s="184" t="s">
        <v>374</v>
      </c>
      <c r="D80" s="275" t="s">
        <v>375</v>
      </c>
      <c r="E80" s="276">
        <f t="shared" si="20"/>
        <v>13176</v>
      </c>
      <c r="F80" s="276"/>
      <c r="G80" s="178">
        <f>I80+J80+K80+L80+M80+N80+O80</f>
        <v>13176</v>
      </c>
      <c r="H80" s="178"/>
      <c r="I80" s="276"/>
      <c r="J80" s="276"/>
      <c r="K80" s="276"/>
      <c r="L80" s="178">
        <v>13176</v>
      </c>
      <c r="M80" s="276"/>
      <c r="N80" s="276"/>
      <c r="O80" s="276"/>
      <c r="P80" s="277"/>
    </row>
    <row r="81" spans="1:16" s="278" customFormat="1" ht="25.5">
      <c r="A81" s="184"/>
      <c r="B81" s="184"/>
      <c r="C81" s="184" t="s">
        <v>91</v>
      </c>
      <c r="D81" s="275" t="s">
        <v>101</v>
      </c>
      <c r="E81" s="276">
        <f t="shared" si="20"/>
        <v>5418232</v>
      </c>
      <c r="F81" s="178"/>
      <c r="G81" s="178">
        <f aca="true" t="shared" si="22" ref="G81:G87">I81+J81+K81+M81</f>
        <v>5418232</v>
      </c>
      <c r="H81" s="178">
        <v>5418232</v>
      </c>
      <c r="I81" s="178">
        <v>5418232</v>
      </c>
      <c r="J81" s="178"/>
      <c r="K81" s="178"/>
      <c r="L81" s="178"/>
      <c r="M81" s="178"/>
      <c r="N81" s="178"/>
      <c r="O81" s="178"/>
      <c r="P81" s="277"/>
    </row>
    <row r="82" spans="1:16" s="278" customFormat="1" ht="25.5">
      <c r="A82" s="184"/>
      <c r="B82" s="184"/>
      <c r="C82" s="184" t="s">
        <v>92</v>
      </c>
      <c r="D82" s="275" t="s">
        <v>102</v>
      </c>
      <c r="E82" s="276">
        <f t="shared" si="20"/>
        <v>424000</v>
      </c>
      <c r="F82" s="178"/>
      <c r="G82" s="178">
        <f t="shared" si="22"/>
        <v>424000</v>
      </c>
      <c r="H82" s="178">
        <v>424000</v>
      </c>
      <c r="I82" s="178">
        <v>424000</v>
      </c>
      <c r="J82" s="178"/>
      <c r="K82" s="178"/>
      <c r="L82" s="178"/>
      <c r="M82" s="178"/>
      <c r="N82" s="178"/>
      <c r="O82" s="178"/>
      <c r="P82" s="277"/>
    </row>
    <row r="83" spans="1:16" s="278" customFormat="1" ht="25.5">
      <c r="A83" s="184"/>
      <c r="B83" s="184"/>
      <c r="C83" s="184" t="s">
        <v>93</v>
      </c>
      <c r="D83" s="275" t="s">
        <v>103</v>
      </c>
      <c r="E83" s="276">
        <f t="shared" si="20"/>
        <v>847620</v>
      </c>
      <c r="F83" s="178"/>
      <c r="G83" s="178">
        <f t="shared" si="22"/>
        <v>847620</v>
      </c>
      <c r="H83" s="178">
        <v>847620</v>
      </c>
      <c r="I83" s="178"/>
      <c r="J83" s="178">
        <v>847620</v>
      </c>
      <c r="K83" s="178"/>
      <c r="L83" s="178"/>
      <c r="M83" s="178"/>
      <c r="N83" s="178"/>
      <c r="O83" s="178"/>
      <c r="P83" s="277"/>
    </row>
    <row r="84" spans="1:16" s="278" customFormat="1" ht="15.75">
      <c r="A84" s="184"/>
      <c r="B84" s="184"/>
      <c r="C84" s="184" t="s">
        <v>94</v>
      </c>
      <c r="D84" s="275" t="s">
        <v>104</v>
      </c>
      <c r="E84" s="276">
        <f t="shared" si="20"/>
        <v>136800</v>
      </c>
      <c r="F84" s="178"/>
      <c r="G84" s="178">
        <f t="shared" si="22"/>
        <v>136800</v>
      </c>
      <c r="H84" s="178">
        <f>J84</f>
        <v>136800</v>
      </c>
      <c r="I84" s="178"/>
      <c r="J84" s="178">
        <v>136800</v>
      </c>
      <c r="K84" s="178"/>
      <c r="L84" s="178"/>
      <c r="M84" s="178"/>
      <c r="N84" s="178"/>
      <c r="O84" s="178"/>
      <c r="P84" s="277"/>
    </row>
    <row r="85" spans="1:16" s="278" customFormat="1" ht="25.5">
      <c r="A85" s="184"/>
      <c r="B85" s="184"/>
      <c r="C85" s="184" t="s">
        <v>95</v>
      </c>
      <c r="D85" s="275" t="s">
        <v>105</v>
      </c>
      <c r="E85" s="276">
        <f t="shared" si="20"/>
        <v>10000</v>
      </c>
      <c r="F85" s="178"/>
      <c r="G85" s="178">
        <f t="shared" si="22"/>
        <v>10000</v>
      </c>
      <c r="H85" s="178">
        <f>I85</f>
        <v>10000</v>
      </c>
      <c r="I85" s="178">
        <v>10000</v>
      </c>
      <c r="J85" s="178"/>
      <c r="K85" s="178"/>
      <c r="L85" s="178"/>
      <c r="M85" s="178"/>
      <c r="N85" s="178"/>
      <c r="O85" s="178"/>
      <c r="P85" s="277"/>
    </row>
    <row r="86" spans="1:16" s="278" customFormat="1" ht="25.5" hidden="1">
      <c r="A86" s="184"/>
      <c r="B86" s="184"/>
      <c r="C86" s="184" t="s">
        <v>96</v>
      </c>
      <c r="D86" s="275" t="s">
        <v>106</v>
      </c>
      <c r="E86" s="276">
        <f t="shared" si="20"/>
        <v>0</v>
      </c>
      <c r="F86" s="178"/>
      <c r="G86" s="178">
        <f t="shared" si="22"/>
        <v>0</v>
      </c>
      <c r="H86" s="178"/>
      <c r="I86" s="178"/>
      <c r="J86" s="178"/>
      <c r="K86" s="178"/>
      <c r="L86" s="178"/>
      <c r="M86" s="178"/>
      <c r="N86" s="178"/>
      <c r="O86" s="178"/>
      <c r="P86" s="277"/>
    </row>
    <row r="87" spans="1:16" s="278" customFormat="1" ht="38.25">
      <c r="A87" s="184"/>
      <c r="B87" s="184"/>
      <c r="C87" s="184" t="s">
        <v>97</v>
      </c>
      <c r="D87" s="275" t="s">
        <v>107</v>
      </c>
      <c r="E87" s="276">
        <f t="shared" si="20"/>
        <v>0</v>
      </c>
      <c r="F87" s="178"/>
      <c r="G87" s="178">
        <f t="shared" si="22"/>
        <v>0</v>
      </c>
      <c r="H87" s="178"/>
      <c r="I87" s="178"/>
      <c r="J87" s="178"/>
      <c r="K87" s="178"/>
      <c r="L87" s="178"/>
      <c r="M87" s="178"/>
      <c r="N87" s="178"/>
      <c r="O87" s="178"/>
      <c r="P87" s="277"/>
    </row>
    <row r="88" spans="1:16" s="278" customFormat="1" ht="38.25">
      <c r="A88" s="184"/>
      <c r="B88" s="184"/>
      <c r="C88" s="184"/>
      <c r="D88" s="275" t="s">
        <v>398</v>
      </c>
      <c r="E88" s="276">
        <f t="shared" si="20"/>
        <v>2681304</v>
      </c>
      <c r="F88" s="178"/>
      <c r="G88" s="178">
        <v>2681304</v>
      </c>
      <c r="H88" s="178">
        <v>2681304</v>
      </c>
      <c r="I88" s="178"/>
      <c r="J88" s="178"/>
      <c r="K88" s="178"/>
      <c r="L88" s="178"/>
      <c r="M88" s="178"/>
      <c r="N88" s="178"/>
      <c r="O88" s="178"/>
      <c r="P88" s="277"/>
    </row>
    <row r="89" spans="1:16" ht="21" customHeight="1">
      <c r="A89" s="29"/>
      <c r="B89" s="29" t="s">
        <v>36</v>
      </c>
      <c r="C89" s="29"/>
      <c r="D89" s="50" t="s">
        <v>378</v>
      </c>
      <c r="E89" s="31">
        <f t="shared" si="20"/>
        <v>43000</v>
      </c>
      <c r="F89" s="31"/>
      <c r="G89" s="31">
        <f>G90+G91+G92+G93</f>
        <v>43000</v>
      </c>
      <c r="H89" s="34">
        <f>H90+H91+H92+H93</f>
        <v>43000</v>
      </c>
      <c r="I89" s="34">
        <f aca="true" t="shared" si="23" ref="I89:O89">I90+I91+I92+I93</f>
        <v>28500</v>
      </c>
      <c r="J89" s="34">
        <f t="shared" si="23"/>
        <v>3700</v>
      </c>
      <c r="K89" s="183">
        <f t="shared" si="23"/>
        <v>0</v>
      </c>
      <c r="L89" s="31"/>
      <c r="M89" s="31">
        <f t="shared" si="23"/>
        <v>0</v>
      </c>
      <c r="N89" s="31">
        <f t="shared" si="23"/>
        <v>0</v>
      </c>
      <c r="O89" s="31">
        <f t="shared" si="23"/>
        <v>0</v>
      </c>
      <c r="P89" s="17"/>
    </row>
    <row r="90" spans="1:16" s="177" customFormat="1" ht="25.5">
      <c r="A90" s="184"/>
      <c r="B90" s="184"/>
      <c r="C90" s="184" t="s">
        <v>93</v>
      </c>
      <c r="D90" s="185" t="s">
        <v>103</v>
      </c>
      <c r="E90" s="183">
        <f t="shared" si="20"/>
        <v>3500</v>
      </c>
      <c r="F90" s="178"/>
      <c r="G90" s="178">
        <f>J90</f>
        <v>3500</v>
      </c>
      <c r="H90" s="178">
        <f>J90</f>
        <v>3500</v>
      </c>
      <c r="I90" s="178"/>
      <c r="J90" s="178">
        <v>3500</v>
      </c>
      <c r="K90" s="178"/>
      <c r="L90" s="186"/>
      <c r="M90" s="178"/>
      <c r="N90" s="178"/>
      <c r="O90" s="178"/>
      <c r="P90" s="187"/>
    </row>
    <row r="91" spans="1:16" s="177" customFormat="1" ht="15.75">
      <c r="A91" s="184"/>
      <c r="B91" s="184"/>
      <c r="C91" s="184" t="s">
        <v>94</v>
      </c>
      <c r="D91" s="185" t="s">
        <v>104</v>
      </c>
      <c r="E91" s="183">
        <f t="shared" si="20"/>
        <v>200</v>
      </c>
      <c r="F91" s="178"/>
      <c r="G91" s="178">
        <v>200</v>
      </c>
      <c r="H91" s="178">
        <f>J91</f>
        <v>200</v>
      </c>
      <c r="I91" s="178"/>
      <c r="J91" s="178">
        <v>200</v>
      </c>
      <c r="K91" s="178"/>
      <c r="L91" s="186"/>
      <c r="M91" s="178"/>
      <c r="N91" s="178"/>
      <c r="O91" s="178"/>
      <c r="P91" s="187"/>
    </row>
    <row r="92" spans="1:16" s="177" customFormat="1" ht="25.5">
      <c r="A92" s="184"/>
      <c r="B92" s="184"/>
      <c r="C92" s="184" t="s">
        <v>95</v>
      </c>
      <c r="D92" s="185" t="s">
        <v>105</v>
      </c>
      <c r="E92" s="183">
        <f t="shared" si="20"/>
        <v>28500</v>
      </c>
      <c r="F92" s="178"/>
      <c r="G92" s="178">
        <f>I92</f>
        <v>28500</v>
      </c>
      <c r="H92" s="178">
        <f>I92</f>
        <v>28500</v>
      </c>
      <c r="I92" s="178">
        <v>28500</v>
      </c>
      <c r="J92" s="178"/>
      <c r="K92" s="178"/>
      <c r="L92" s="186"/>
      <c r="M92" s="178"/>
      <c r="N92" s="178"/>
      <c r="O92" s="178"/>
      <c r="P92" s="187"/>
    </row>
    <row r="93" spans="1:16" s="177" customFormat="1" ht="38.25">
      <c r="A93" s="184"/>
      <c r="B93" s="184"/>
      <c r="C93" s="184"/>
      <c r="D93" s="185" t="s">
        <v>398</v>
      </c>
      <c r="E93" s="183">
        <f t="shared" si="20"/>
        <v>10800</v>
      </c>
      <c r="F93" s="178"/>
      <c r="G93" s="178">
        <v>10800</v>
      </c>
      <c r="H93" s="178">
        <v>10800</v>
      </c>
      <c r="I93" s="178"/>
      <c r="J93" s="178"/>
      <c r="K93" s="178"/>
      <c r="L93" s="186"/>
      <c r="M93" s="178"/>
      <c r="N93" s="178"/>
      <c r="O93" s="178"/>
      <c r="P93" s="187"/>
    </row>
    <row r="94" spans="1:16" ht="15.75">
      <c r="A94" s="7"/>
      <c r="B94" s="29" t="s">
        <v>302</v>
      </c>
      <c r="C94" s="7"/>
      <c r="D94" s="50" t="s">
        <v>303</v>
      </c>
      <c r="E94" s="31">
        <f t="shared" si="20"/>
        <v>155650</v>
      </c>
      <c r="F94" s="9"/>
      <c r="G94" s="31">
        <f>G95+G96</f>
        <v>155650</v>
      </c>
      <c r="H94" s="34">
        <f>H95+H96</f>
        <v>155650</v>
      </c>
      <c r="I94" s="34">
        <f>I95</f>
        <v>15000</v>
      </c>
      <c r="J94" s="195"/>
      <c r="K94" s="9"/>
      <c r="L94" s="39"/>
      <c r="M94" s="9"/>
      <c r="N94" s="9"/>
      <c r="O94" s="9"/>
      <c r="P94" s="17"/>
    </row>
    <row r="95" spans="1:16" s="177" customFormat="1" ht="25.5">
      <c r="A95" s="184"/>
      <c r="B95" s="184"/>
      <c r="C95" s="184" t="s">
        <v>95</v>
      </c>
      <c r="D95" s="185" t="s">
        <v>105</v>
      </c>
      <c r="E95" s="183">
        <f t="shared" si="20"/>
        <v>15000</v>
      </c>
      <c r="F95" s="178"/>
      <c r="G95" s="178">
        <f>I95</f>
        <v>15000</v>
      </c>
      <c r="H95" s="178">
        <f>I95</f>
        <v>15000</v>
      </c>
      <c r="I95" s="178">
        <v>15000</v>
      </c>
      <c r="J95" s="178"/>
      <c r="K95" s="178"/>
      <c r="L95" s="186"/>
      <c r="M95" s="178"/>
      <c r="N95" s="178"/>
      <c r="O95" s="178"/>
      <c r="P95" s="187"/>
    </row>
    <row r="96" spans="1:16" s="177" customFormat="1" ht="38.25">
      <c r="A96" s="184"/>
      <c r="B96" s="184"/>
      <c r="C96" s="184"/>
      <c r="D96" s="185" t="s">
        <v>398</v>
      </c>
      <c r="E96" s="183">
        <f t="shared" si="20"/>
        <v>140650</v>
      </c>
      <c r="F96" s="178"/>
      <c r="G96" s="178">
        <v>140650</v>
      </c>
      <c r="H96" s="178">
        <v>140650</v>
      </c>
      <c r="I96" s="178"/>
      <c r="J96" s="178"/>
      <c r="K96" s="178"/>
      <c r="L96" s="186"/>
      <c r="M96" s="178"/>
      <c r="N96" s="178"/>
      <c r="O96" s="178"/>
      <c r="P96" s="187"/>
    </row>
    <row r="97" spans="1:16" ht="15.75">
      <c r="A97" s="29"/>
      <c r="B97" s="29" t="s">
        <v>113</v>
      </c>
      <c r="C97" s="29"/>
      <c r="D97" s="50" t="s">
        <v>114</v>
      </c>
      <c r="E97" s="31">
        <f t="shared" si="20"/>
        <v>1200000</v>
      </c>
      <c r="F97" s="31"/>
      <c r="G97" s="31">
        <f>G98</f>
        <v>1200000</v>
      </c>
      <c r="H97" s="34">
        <f>H98</f>
        <v>1200000</v>
      </c>
      <c r="I97" s="34">
        <f aca="true" t="shared" si="24" ref="I97:O97">I98</f>
        <v>0</v>
      </c>
      <c r="J97" s="34">
        <f t="shared" si="24"/>
        <v>0</v>
      </c>
      <c r="K97" s="31">
        <f t="shared" si="24"/>
        <v>0</v>
      </c>
      <c r="L97" s="31"/>
      <c r="M97" s="31">
        <f t="shared" si="24"/>
        <v>0</v>
      </c>
      <c r="N97" s="31">
        <f t="shared" si="24"/>
        <v>0</v>
      </c>
      <c r="O97" s="31">
        <f t="shared" si="24"/>
        <v>0</v>
      </c>
      <c r="P97" s="17"/>
    </row>
    <row r="98" spans="1:16" s="177" customFormat="1" ht="42.75" customHeight="1">
      <c r="A98" s="184"/>
      <c r="B98" s="184"/>
      <c r="C98" s="184"/>
      <c r="D98" s="185" t="s">
        <v>398</v>
      </c>
      <c r="E98" s="183">
        <f t="shared" si="20"/>
        <v>1200000</v>
      </c>
      <c r="F98" s="178"/>
      <c r="G98" s="178">
        <v>1200000</v>
      </c>
      <c r="H98" s="178">
        <v>1200000</v>
      </c>
      <c r="I98" s="178"/>
      <c r="J98" s="178"/>
      <c r="K98" s="178"/>
      <c r="L98" s="186"/>
      <c r="M98" s="178"/>
      <c r="N98" s="178"/>
      <c r="O98" s="178"/>
      <c r="P98" s="187"/>
    </row>
    <row r="99" spans="1:16" ht="15.75">
      <c r="A99" s="11" t="s">
        <v>38</v>
      </c>
      <c r="B99" s="11"/>
      <c r="C99" s="11"/>
      <c r="D99" s="16" t="s">
        <v>39</v>
      </c>
      <c r="E99" s="13">
        <f t="shared" si="20"/>
        <v>1000</v>
      </c>
      <c r="F99" s="13"/>
      <c r="G99" s="13">
        <f>G100</f>
        <v>1000</v>
      </c>
      <c r="H99" s="13">
        <f>H100</f>
        <v>1000</v>
      </c>
      <c r="I99" s="13">
        <f aca="true" t="shared" si="25" ref="I99:O99">I100</f>
        <v>0</v>
      </c>
      <c r="J99" s="13">
        <f t="shared" si="25"/>
        <v>0</v>
      </c>
      <c r="K99" s="13">
        <f t="shared" si="25"/>
        <v>0</v>
      </c>
      <c r="L99" s="13"/>
      <c r="M99" s="13">
        <f t="shared" si="25"/>
        <v>0</v>
      </c>
      <c r="N99" s="13">
        <f t="shared" si="25"/>
        <v>0</v>
      </c>
      <c r="O99" s="13">
        <f t="shared" si="25"/>
        <v>0</v>
      </c>
      <c r="P99" s="162"/>
    </row>
    <row r="100" spans="1:16" ht="25.5">
      <c r="A100" s="29"/>
      <c r="B100" s="29" t="s">
        <v>40</v>
      </c>
      <c r="C100" s="29"/>
      <c r="D100" s="50" t="s">
        <v>41</v>
      </c>
      <c r="E100" s="31">
        <f t="shared" si="20"/>
        <v>1000</v>
      </c>
      <c r="F100" s="31"/>
      <c r="G100" s="31">
        <f>G101</f>
        <v>1000</v>
      </c>
      <c r="H100" s="34">
        <f>H101</f>
        <v>1000</v>
      </c>
      <c r="I100" s="34">
        <f aca="true" t="shared" si="26" ref="I100:O100">I101</f>
        <v>0</v>
      </c>
      <c r="J100" s="34">
        <f t="shared" si="26"/>
        <v>0</v>
      </c>
      <c r="K100" s="31">
        <f t="shared" si="26"/>
        <v>0</v>
      </c>
      <c r="L100" s="31"/>
      <c r="M100" s="31">
        <f t="shared" si="26"/>
        <v>0</v>
      </c>
      <c r="N100" s="31">
        <f t="shared" si="26"/>
        <v>0</v>
      </c>
      <c r="O100" s="31">
        <f t="shared" si="26"/>
        <v>0</v>
      </c>
      <c r="P100" s="17"/>
    </row>
    <row r="101" spans="1:16" s="177" customFormat="1" ht="38.25">
      <c r="A101" s="184"/>
      <c r="B101" s="184"/>
      <c r="C101" s="184"/>
      <c r="D101" s="185" t="s">
        <v>398</v>
      </c>
      <c r="E101" s="183">
        <f t="shared" si="20"/>
        <v>1000</v>
      </c>
      <c r="F101" s="178"/>
      <c r="G101" s="178">
        <v>1000</v>
      </c>
      <c r="H101" s="178">
        <v>1000</v>
      </c>
      <c r="I101" s="178"/>
      <c r="J101" s="178"/>
      <c r="K101" s="178"/>
      <c r="L101" s="186"/>
      <c r="M101" s="178"/>
      <c r="N101" s="178"/>
      <c r="O101" s="178"/>
      <c r="P101" s="187"/>
    </row>
    <row r="102" spans="1:16" ht="51.75" customHeight="1">
      <c r="A102" s="11" t="s">
        <v>115</v>
      </c>
      <c r="B102" s="11"/>
      <c r="C102" s="11"/>
      <c r="D102" s="16" t="s">
        <v>129</v>
      </c>
      <c r="E102" s="13">
        <f t="shared" si="20"/>
        <v>36900</v>
      </c>
      <c r="F102" s="13"/>
      <c r="G102" s="13">
        <f>G107+G110+G105</f>
        <v>36900</v>
      </c>
      <c r="H102" s="13">
        <f>H107+H110+H105</f>
        <v>36900</v>
      </c>
      <c r="I102" s="13">
        <f>I110</f>
        <v>0</v>
      </c>
      <c r="J102" s="13">
        <f>J110</f>
        <v>0</v>
      </c>
      <c r="K102" s="13">
        <f>K110</f>
        <v>0</v>
      </c>
      <c r="L102" s="13"/>
      <c r="M102" s="13">
        <f>M110</f>
        <v>0</v>
      </c>
      <c r="N102" s="13">
        <f>N110</f>
        <v>0</v>
      </c>
      <c r="O102" s="13">
        <f>O103+O107</f>
        <v>0</v>
      </c>
      <c r="P102" s="162"/>
    </row>
    <row r="103" spans="1:16" ht="38.25" hidden="1">
      <c r="A103" s="33"/>
      <c r="B103" s="33" t="s">
        <v>323</v>
      </c>
      <c r="C103" s="33"/>
      <c r="D103" s="157" t="s">
        <v>324</v>
      </c>
      <c r="E103" s="34">
        <f t="shared" si="20"/>
        <v>0</v>
      </c>
      <c r="F103" s="34"/>
      <c r="G103" s="34"/>
      <c r="H103" s="192"/>
      <c r="I103" s="192"/>
      <c r="J103" s="192"/>
      <c r="K103" s="34"/>
      <c r="L103" s="34"/>
      <c r="M103" s="34"/>
      <c r="N103" s="34"/>
      <c r="O103" s="34">
        <f>O104</f>
        <v>0</v>
      </c>
      <c r="P103" s="17"/>
    </row>
    <row r="104" spans="1:16" ht="25.5" hidden="1">
      <c r="A104" s="33"/>
      <c r="B104" s="33"/>
      <c r="C104" s="138" t="s">
        <v>96</v>
      </c>
      <c r="D104" s="88" t="s">
        <v>106</v>
      </c>
      <c r="E104" s="34">
        <f>O104</f>
        <v>0</v>
      </c>
      <c r="F104" s="34"/>
      <c r="G104" s="34"/>
      <c r="H104" s="192"/>
      <c r="I104" s="192"/>
      <c r="J104" s="192"/>
      <c r="K104" s="34"/>
      <c r="L104" s="34"/>
      <c r="M104" s="34"/>
      <c r="N104" s="34"/>
      <c r="O104" s="35"/>
      <c r="P104" s="17"/>
    </row>
    <row r="105" spans="1:16" ht="15.75">
      <c r="A105" s="33"/>
      <c r="B105" s="33" t="s">
        <v>325</v>
      </c>
      <c r="C105" s="138"/>
      <c r="D105" s="157" t="s">
        <v>326</v>
      </c>
      <c r="E105" s="34">
        <f>E106</f>
        <v>3000</v>
      </c>
      <c r="F105" s="34">
        <f>F106</f>
        <v>0</v>
      </c>
      <c r="G105" s="34">
        <f>G106</f>
        <v>3000</v>
      </c>
      <c r="H105" s="34">
        <f>H106</f>
        <v>3000</v>
      </c>
      <c r="I105" s="34"/>
      <c r="J105" s="34"/>
      <c r="K105" s="34"/>
      <c r="L105" s="34"/>
      <c r="M105" s="34"/>
      <c r="N105" s="34"/>
      <c r="O105" s="35"/>
      <c r="P105" s="17"/>
    </row>
    <row r="106" spans="1:16" s="177" customFormat="1" ht="41.25" customHeight="1">
      <c r="A106" s="188"/>
      <c r="B106" s="188"/>
      <c r="C106" s="270"/>
      <c r="D106" s="185" t="s">
        <v>398</v>
      </c>
      <c r="E106" s="183">
        <f>G106+O106</f>
        <v>3000</v>
      </c>
      <c r="F106" s="183"/>
      <c r="G106" s="186">
        <v>3000</v>
      </c>
      <c r="H106" s="186">
        <v>3000</v>
      </c>
      <c r="I106" s="183"/>
      <c r="J106" s="183"/>
      <c r="K106" s="183"/>
      <c r="L106" s="183"/>
      <c r="M106" s="183"/>
      <c r="N106" s="183"/>
      <c r="O106" s="186"/>
      <c r="P106" s="187"/>
    </row>
    <row r="107" spans="1:16" ht="19.5" customHeight="1">
      <c r="A107" s="33"/>
      <c r="B107" s="33" t="s">
        <v>304</v>
      </c>
      <c r="C107" s="33"/>
      <c r="D107" s="139" t="s">
        <v>305</v>
      </c>
      <c r="E107" s="34">
        <f>E108+E109</f>
        <v>11900</v>
      </c>
      <c r="F107" s="34"/>
      <c r="G107" s="34">
        <f>G108+G109</f>
        <v>11900</v>
      </c>
      <c r="H107" s="34">
        <f>H109</f>
        <v>11900</v>
      </c>
      <c r="I107" s="34"/>
      <c r="J107" s="34"/>
      <c r="K107" s="34"/>
      <c r="L107" s="34"/>
      <c r="M107" s="34"/>
      <c r="N107" s="34"/>
      <c r="O107" s="34">
        <f>O108</f>
        <v>0</v>
      </c>
      <c r="P107" s="17"/>
    </row>
    <row r="108" spans="1:16" s="207" customFormat="1" ht="38.25" hidden="1">
      <c r="A108" s="204"/>
      <c r="B108" s="204"/>
      <c r="C108" s="208" t="s">
        <v>97</v>
      </c>
      <c r="D108" s="222" t="s">
        <v>107</v>
      </c>
      <c r="E108" s="205">
        <f aca="true" t="shared" si="27" ref="E108:E114">G108+O108</f>
        <v>0</v>
      </c>
      <c r="F108" s="205"/>
      <c r="G108" s="209"/>
      <c r="H108" s="209"/>
      <c r="I108" s="205"/>
      <c r="J108" s="205"/>
      <c r="K108" s="205"/>
      <c r="L108" s="205"/>
      <c r="M108" s="205"/>
      <c r="N108" s="205"/>
      <c r="O108" s="209"/>
      <c r="P108" s="206"/>
    </row>
    <row r="109" spans="1:16" s="177" customFormat="1" ht="39" customHeight="1">
      <c r="A109" s="188"/>
      <c r="B109" s="188"/>
      <c r="C109" s="188"/>
      <c r="D109" s="185" t="s">
        <v>398</v>
      </c>
      <c r="E109" s="183">
        <f t="shared" si="27"/>
        <v>11900</v>
      </c>
      <c r="F109" s="183"/>
      <c r="G109" s="186">
        <v>11900</v>
      </c>
      <c r="H109" s="186">
        <v>11900</v>
      </c>
      <c r="I109" s="183"/>
      <c r="J109" s="183"/>
      <c r="K109" s="183"/>
      <c r="L109" s="183"/>
      <c r="M109" s="183"/>
      <c r="N109" s="183"/>
      <c r="O109" s="183"/>
      <c r="P109" s="187"/>
    </row>
    <row r="110" spans="1:16" ht="15.75">
      <c r="A110" s="29"/>
      <c r="B110" s="29" t="s">
        <v>116</v>
      </c>
      <c r="C110" s="29"/>
      <c r="D110" s="50" t="s">
        <v>114</v>
      </c>
      <c r="E110" s="31">
        <f t="shared" si="27"/>
        <v>22000</v>
      </c>
      <c r="F110" s="31"/>
      <c r="G110" s="31">
        <f aca="true" t="shared" si="28" ref="G110:O110">G111</f>
        <v>22000</v>
      </c>
      <c r="H110" s="34">
        <f t="shared" si="28"/>
        <v>22000</v>
      </c>
      <c r="I110" s="34">
        <f t="shared" si="28"/>
        <v>0</v>
      </c>
      <c r="J110" s="34">
        <f t="shared" si="28"/>
        <v>0</v>
      </c>
      <c r="K110" s="31">
        <f t="shared" si="28"/>
        <v>0</v>
      </c>
      <c r="L110" s="31"/>
      <c r="M110" s="31">
        <f t="shared" si="28"/>
        <v>0</v>
      </c>
      <c r="N110" s="31">
        <f t="shared" si="28"/>
        <v>0</v>
      </c>
      <c r="O110" s="31">
        <f t="shared" si="28"/>
        <v>0</v>
      </c>
      <c r="P110" s="17"/>
    </row>
    <row r="111" spans="1:16" s="177" customFormat="1" ht="38.25">
      <c r="A111" s="184"/>
      <c r="B111" s="184"/>
      <c r="C111" s="184"/>
      <c r="D111" s="185" t="s">
        <v>398</v>
      </c>
      <c r="E111" s="183">
        <f t="shared" si="27"/>
        <v>22000</v>
      </c>
      <c r="F111" s="178"/>
      <c r="G111" s="178">
        <v>22000</v>
      </c>
      <c r="H111" s="178">
        <v>22000</v>
      </c>
      <c r="I111" s="178"/>
      <c r="J111" s="178"/>
      <c r="K111" s="178"/>
      <c r="L111" s="186"/>
      <c r="M111" s="178"/>
      <c r="N111" s="178"/>
      <c r="O111" s="178"/>
      <c r="P111" s="187"/>
    </row>
    <row r="112" spans="1:16" ht="31.5">
      <c r="A112" s="11" t="s">
        <v>117</v>
      </c>
      <c r="B112" s="11"/>
      <c r="C112" s="11"/>
      <c r="D112" s="16" t="s">
        <v>118</v>
      </c>
      <c r="E112" s="13">
        <f t="shared" si="27"/>
        <v>1599004</v>
      </c>
      <c r="F112" s="13"/>
      <c r="G112" s="13">
        <f aca="true" t="shared" si="29" ref="G112:O113">G113</f>
        <v>1599004</v>
      </c>
      <c r="H112" s="13">
        <f t="shared" si="29"/>
        <v>0</v>
      </c>
      <c r="I112" s="13">
        <f t="shared" si="29"/>
        <v>0</v>
      </c>
      <c r="J112" s="13">
        <f t="shared" si="29"/>
        <v>0</v>
      </c>
      <c r="K112" s="13">
        <f t="shared" si="29"/>
        <v>0</v>
      </c>
      <c r="L112" s="13"/>
      <c r="M112" s="13">
        <f t="shared" si="29"/>
        <v>1599004</v>
      </c>
      <c r="N112" s="13">
        <f t="shared" si="29"/>
        <v>0</v>
      </c>
      <c r="O112" s="13">
        <f t="shared" si="29"/>
        <v>0</v>
      </c>
      <c r="P112" s="162"/>
    </row>
    <row r="113" spans="1:16" ht="63.75">
      <c r="A113" s="29"/>
      <c r="B113" s="29" t="s">
        <v>119</v>
      </c>
      <c r="C113" s="29"/>
      <c r="D113" s="50" t="s">
        <v>120</v>
      </c>
      <c r="E113" s="31">
        <f t="shared" si="27"/>
        <v>1599004</v>
      </c>
      <c r="F113" s="31"/>
      <c r="G113" s="31">
        <f>G114</f>
        <v>1599004</v>
      </c>
      <c r="H113" s="34"/>
      <c r="I113" s="34">
        <f t="shared" si="29"/>
        <v>0</v>
      </c>
      <c r="J113" s="34">
        <f t="shared" si="29"/>
        <v>0</v>
      </c>
      <c r="K113" s="31">
        <f t="shared" si="29"/>
        <v>0</v>
      </c>
      <c r="L113" s="31"/>
      <c r="M113" s="31">
        <f t="shared" si="29"/>
        <v>1599004</v>
      </c>
      <c r="N113" s="31">
        <f t="shared" si="29"/>
        <v>0</v>
      </c>
      <c r="O113" s="31">
        <f t="shared" si="29"/>
        <v>0</v>
      </c>
      <c r="P113" s="17"/>
    </row>
    <row r="114" spans="1:16" s="177" customFormat="1" ht="89.25">
      <c r="A114" s="184"/>
      <c r="B114" s="184"/>
      <c r="C114" s="184" t="s">
        <v>376</v>
      </c>
      <c r="D114" s="185" t="s">
        <v>377</v>
      </c>
      <c r="E114" s="183">
        <f t="shared" si="27"/>
        <v>1599004</v>
      </c>
      <c r="F114" s="178"/>
      <c r="G114" s="178">
        <f>M114</f>
        <v>1599004</v>
      </c>
      <c r="H114" s="178"/>
      <c r="I114" s="178"/>
      <c r="J114" s="178"/>
      <c r="K114" s="178"/>
      <c r="L114" s="186"/>
      <c r="M114" s="178">
        <v>1599004</v>
      </c>
      <c r="N114" s="178"/>
      <c r="O114" s="178"/>
      <c r="P114" s="187"/>
    </row>
    <row r="115" spans="1:16" ht="15.75">
      <c r="A115" s="11" t="s">
        <v>298</v>
      </c>
      <c r="B115" s="155"/>
      <c r="C115" s="155"/>
      <c r="D115" s="16" t="s">
        <v>54</v>
      </c>
      <c r="E115" s="13">
        <f>G115+O115</f>
        <v>2593786</v>
      </c>
      <c r="F115" s="156"/>
      <c r="G115" s="13">
        <f>G116+G120</f>
        <v>2593786</v>
      </c>
      <c r="H115" s="13">
        <f>H116+H120</f>
        <v>2593786</v>
      </c>
      <c r="I115" s="13">
        <f>I116+I120</f>
        <v>0</v>
      </c>
      <c r="J115" s="13">
        <f>J116+J120</f>
        <v>0</v>
      </c>
      <c r="K115" s="13">
        <f>K119</f>
        <v>0</v>
      </c>
      <c r="L115" s="181"/>
      <c r="M115" s="156"/>
      <c r="N115" s="156"/>
      <c r="O115" s="13">
        <f>O118</f>
        <v>0</v>
      </c>
      <c r="P115" s="162"/>
    </row>
    <row r="116" spans="1:16" ht="25.5">
      <c r="A116" s="7"/>
      <c r="B116" s="29" t="s">
        <v>330</v>
      </c>
      <c r="C116" s="7"/>
      <c r="D116" s="50" t="s">
        <v>331</v>
      </c>
      <c r="E116" s="31">
        <f>G116+O116</f>
        <v>314000</v>
      </c>
      <c r="F116" s="9"/>
      <c r="G116" s="31">
        <v>314000</v>
      </c>
      <c r="H116" s="34">
        <v>314000</v>
      </c>
      <c r="I116" s="195"/>
      <c r="J116" s="195"/>
      <c r="K116" s="9"/>
      <c r="L116" s="39"/>
      <c r="M116" s="9"/>
      <c r="N116" s="9"/>
      <c r="O116" s="9">
        <f>O118</f>
        <v>0</v>
      </c>
      <c r="P116" s="17"/>
    </row>
    <row r="117" spans="1:16" s="177" customFormat="1" ht="15.75">
      <c r="A117" s="184"/>
      <c r="B117" s="184"/>
      <c r="C117" s="184" t="s">
        <v>332</v>
      </c>
      <c r="D117" s="185" t="s">
        <v>333</v>
      </c>
      <c r="E117" s="183">
        <f>G117+O117</f>
        <v>314000</v>
      </c>
      <c r="F117" s="178"/>
      <c r="G117" s="178">
        <v>314000</v>
      </c>
      <c r="H117" s="178">
        <v>314000</v>
      </c>
      <c r="I117" s="178"/>
      <c r="J117" s="178"/>
      <c r="K117" s="178"/>
      <c r="L117" s="186"/>
      <c r="M117" s="178"/>
      <c r="N117" s="178"/>
      <c r="O117" s="178"/>
      <c r="P117" s="187"/>
    </row>
    <row r="118" spans="1:16" ht="25.5" hidden="1">
      <c r="A118" s="7"/>
      <c r="B118" s="7"/>
      <c r="C118" s="7" t="s">
        <v>390</v>
      </c>
      <c r="D118" s="26" t="s">
        <v>391</v>
      </c>
      <c r="E118" s="31">
        <f>O118</f>
        <v>0</v>
      </c>
      <c r="F118" s="9"/>
      <c r="G118" s="9"/>
      <c r="H118" s="195"/>
      <c r="I118" s="195"/>
      <c r="J118" s="195"/>
      <c r="K118" s="9"/>
      <c r="L118" s="39"/>
      <c r="M118" s="9"/>
      <c r="N118" s="9"/>
      <c r="O118" s="9"/>
      <c r="P118" s="17"/>
    </row>
    <row r="119" spans="1:16" s="217" customFormat="1" ht="38.25">
      <c r="A119" s="33"/>
      <c r="B119" s="33" t="s">
        <v>59</v>
      </c>
      <c r="C119" s="33"/>
      <c r="D119" s="105" t="s">
        <v>60</v>
      </c>
      <c r="E119" s="34">
        <f>E120</f>
        <v>2279786</v>
      </c>
      <c r="F119" s="34"/>
      <c r="G119" s="34">
        <f>G120</f>
        <v>2279786</v>
      </c>
      <c r="H119" s="34">
        <f>H120</f>
        <v>2279786</v>
      </c>
      <c r="I119" s="34"/>
      <c r="J119" s="34"/>
      <c r="K119" s="34">
        <f>K120</f>
        <v>0</v>
      </c>
      <c r="L119" s="34"/>
      <c r="M119" s="34"/>
      <c r="N119" s="34"/>
      <c r="O119" s="34"/>
      <c r="P119" s="219"/>
    </row>
    <row r="120" spans="1:16" s="177" customFormat="1" ht="38.25">
      <c r="A120" s="184"/>
      <c r="B120" s="184"/>
      <c r="C120" s="184" t="s">
        <v>365</v>
      </c>
      <c r="D120" s="185" t="s">
        <v>366</v>
      </c>
      <c r="E120" s="183">
        <f>G120</f>
        <v>2279786</v>
      </c>
      <c r="F120" s="178"/>
      <c r="G120" s="178">
        <v>2279786</v>
      </c>
      <c r="H120" s="178">
        <v>2279786</v>
      </c>
      <c r="I120" s="178"/>
      <c r="J120" s="178"/>
      <c r="K120" s="178"/>
      <c r="L120" s="186"/>
      <c r="M120" s="178"/>
      <c r="N120" s="178"/>
      <c r="O120" s="178"/>
      <c r="P120" s="187"/>
    </row>
    <row r="121" spans="1:16" ht="31.5">
      <c r="A121" s="28" t="s">
        <v>121</v>
      </c>
      <c r="B121" s="28"/>
      <c r="C121" s="28"/>
      <c r="D121" s="49" t="s">
        <v>122</v>
      </c>
      <c r="E121" s="13">
        <f>G121+O121</f>
        <v>25637054</v>
      </c>
      <c r="F121" s="48"/>
      <c r="G121" s="48">
        <f>G122+G133+G144+G155+G166+G177+G188+G199+G201</f>
        <v>12037054</v>
      </c>
      <c r="H121" s="13">
        <f>H122+H133+H144+H155+H166+H177+H188+H199+H201</f>
        <v>9745659</v>
      </c>
      <c r="I121" s="13">
        <f aca="true" t="shared" si="30" ref="I121:O121">I122+I133+I144+I155+I166+I177+I188+I199+I201</f>
        <v>6928075</v>
      </c>
      <c r="J121" s="13">
        <f t="shared" si="30"/>
        <v>1255986</v>
      </c>
      <c r="K121" s="48">
        <f t="shared" si="30"/>
        <v>2028248</v>
      </c>
      <c r="L121" s="48">
        <f t="shared" si="30"/>
        <v>263147</v>
      </c>
      <c r="M121" s="48">
        <f t="shared" si="30"/>
        <v>0</v>
      </c>
      <c r="N121" s="48">
        <f t="shared" si="30"/>
        <v>0</v>
      </c>
      <c r="O121" s="48">
        <f t="shared" si="30"/>
        <v>13600000</v>
      </c>
      <c r="P121" s="162"/>
    </row>
    <row r="122" spans="1:16" ht="25.5">
      <c r="A122" s="29"/>
      <c r="B122" s="29" t="s">
        <v>123</v>
      </c>
      <c r="C122" s="29"/>
      <c r="D122" s="50" t="s">
        <v>124</v>
      </c>
      <c r="E122" s="34">
        <f>G122+O122</f>
        <v>2801643</v>
      </c>
      <c r="F122" s="34"/>
      <c r="G122" s="31">
        <f aca="true" t="shared" si="31" ref="G122:O122">SUM(G123:G132)</f>
        <v>2801643</v>
      </c>
      <c r="H122" s="34">
        <f t="shared" si="31"/>
        <v>1204203</v>
      </c>
      <c r="I122" s="34">
        <f t="shared" si="31"/>
        <v>875121</v>
      </c>
      <c r="J122" s="34">
        <f t="shared" si="31"/>
        <v>160297</v>
      </c>
      <c r="K122" s="31">
        <f t="shared" si="31"/>
        <v>1564343</v>
      </c>
      <c r="L122" s="31">
        <f>L124</f>
        <v>33097</v>
      </c>
      <c r="M122" s="31">
        <f t="shared" si="31"/>
        <v>0</v>
      </c>
      <c r="N122" s="31">
        <f t="shared" si="31"/>
        <v>0</v>
      </c>
      <c r="O122" s="31">
        <f t="shared" si="31"/>
        <v>0</v>
      </c>
      <c r="P122" s="17"/>
    </row>
    <row r="123" spans="1:16" s="177" customFormat="1" ht="36">
      <c r="A123" s="184"/>
      <c r="B123" s="184"/>
      <c r="C123" s="184" t="s">
        <v>126</v>
      </c>
      <c r="D123" s="272" t="s">
        <v>125</v>
      </c>
      <c r="E123" s="183">
        <f>G123+O123</f>
        <v>1564343</v>
      </c>
      <c r="F123" s="183"/>
      <c r="G123" s="178">
        <v>1564343</v>
      </c>
      <c r="H123" s="178"/>
      <c r="I123" s="178"/>
      <c r="J123" s="178"/>
      <c r="K123" s="178">
        <v>1564343</v>
      </c>
      <c r="L123" s="186"/>
      <c r="M123" s="178"/>
      <c r="N123" s="178"/>
      <c r="O123" s="178"/>
      <c r="P123" s="187"/>
    </row>
    <row r="124" spans="1:16" s="177" customFormat="1" ht="36">
      <c r="A124" s="184"/>
      <c r="B124" s="184"/>
      <c r="C124" s="184" t="s">
        <v>370</v>
      </c>
      <c r="D124" s="272" t="s">
        <v>373</v>
      </c>
      <c r="E124" s="183">
        <f>G124</f>
        <v>33097</v>
      </c>
      <c r="F124" s="183"/>
      <c r="G124" s="178">
        <f>L124</f>
        <v>33097</v>
      </c>
      <c r="H124" s="178"/>
      <c r="I124" s="178"/>
      <c r="J124" s="178"/>
      <c r="K124" s="178"/>
      <c r="L124" s="186">
        <v>33097</v>
      </c>
      <c r="M124" s="178"/>
      <c r="N124" s="178"/>
      <c r="O124" s="178"/>
      <c r="P124" s="187"/>
    </row>
    <row r="125" spans="1:16" s="177" customFormat="1" ht="25.5">
      <c r="A125" s="184"/>
      <c r="B125" s="184"/>
      <c r="C125" s="184" t="s">
        <v>91</v>
      </c>
      <c r="D125" s="185" t="s">
        <v>101</v>
      </c>
      <c r="E125" s="183">
        <f aca="true" t="shared" si="32" ref="E125:E145">G125+O125</f>
        <v>813162</v>
      </c>
      <c r="F125" s="183"/>
      <c r="G125" s="178">
        <v>813162</v>
      </c>
      <c r="H125" s="178">
        <f>I125</f>
        <v>813162</v>
      </c>
      <c r="I125" s="178">
        <v>813162</v>
      </c>
      <c r="J125" s="178"/>
      <c r="K125" s="178"/>
      <c r="L125" s="186"/>
      <c r="M125" s="178"/>
      <c r="N125" s="178"/>
      <c r="O125" s="178"/>
      <c r="P125" s="187"/>
    </row>
    <row r="126" spans="1:16" s="177" customFormat="1" ht="25.5">
      <c r="A126" s="184"/>
      <c r="B126" s="184"/>
      <c r="C126" s="184" t="s">
        <v>92</v>
      </c>
      <c r="D126" s="185" t="s">
        <v>102</v>
      </c>
      <c r="E126" s="183">
        <f t="shared" si="32"/>
        <v>61251</v>
      </c>
      <c r="F126" s="183"/>
      <c r="G126" s="178">
        <v>61251</v>
      </c>
      <c r="H126" s="178">
        <f>I126</f>
        <v>61251</v>
      </c>
      <c r="I126" s="178">
        <v>61251</v>
      </c>
      <c r="J126" s="178"/>
      <c r="K126" s="178"/>
      <c r="L126" s="186"/>
      <c r="M126" s="178"/>
      <c r="N126" s="178"/>
      <c r="O126" s="178"/>
      <c r="P126" s="187"/>
    </row>
    <row r="127" spans="1:16" s="177" customFormat="1" ht="25.5">
      <c r="A127" s="184"/>
      <c r="B127" s="184"/>
      <c r="C127" s="184" t="s">
        <v>93</v>
      </c>
      <c r="D127" s="185" t="s">
        <v>103</v>
      </c>
      <c r="E127" s="183">
        <f t="shared" si="32"/>
        <v>138580</v>
      </c>
      <c r="F127" s="183"/>
      <c r="G127" s="178">
        <v>138580</v>
      </c>
      <c r="H127" s="178">
        <f>J127</f>
        <v>138580</v>
      </c>
      <c r="I127" s="178"/>
      <c r="J127" s="178">
        <v>138580</v>
      </c>
      <c r="K127" s="178"/>
      <c r="L127" s="186"/>
      <c r="M127" s="178"/>
      <c r="N127" s="178"/>
      <c r="O127" s="178"/>
      <c r="P127" s="187"/>
    </row>
    <row r="128" spans="1:16" s="177" customFormat="1" ht="15.75">
      <c r="A128" s="184"/>
      <c r="B128" s="184"/>
      <c r="C128" s="184" t="s">
        <v>94</v>
      </c>
      <c r="D128" s="185" t="s">
        <v>104</v>
      </c>
      <c r="E128" s="183">
        <f t="shared" si="32"/>
        <v>21717</v>
      </c>
      <c r="F128" s="183"/>
      <c r="G128" s="178">
        <v>21717</v>
      </c>
      <c r="H128" s="178">
        <f>J128</f>
        <v>21717</v>
      </c>
      <c r="I128" s="178"/>
      <c r="J128" s="178">
        <v>21717</v>
      </c>
      <c r="K128" s="178"/>
      <c r="L128" s="186"/>
      <c r="M128" s="178"/>
      <c r="N128" s="178"/>
      <c r="O128" s="178"/>
      <c r="P128" s="187"/>
    </row>
    <row r="129" spans="1:16" s="177" customFormat="1" ht="25.5">
      <c r="A129" s="184"/>
      <c r="B129" s="184"/>
      <c r="C129" s="184" t="s">
        <v>95</v>
      </c>
      <c r="D129" s="185" t="s">
        <v>105</v>
      </c>
      <c r="E129" s="183">
        <f t="shared" si="32"/>
        <v>708</v>
      </c>
      <c r="F129" s="183"/>
      <c r="G129" s="178">
        <f>I129</f>
        <v>708</v>
      </c>
      <c r="H129" s="178">
        <f>I129</f>
        <v>708</v>
      </c>
      <c r="I129" s="178">
        <v>708</v>
      </c>
      <c r="J129" s="178"/>
      <c r="K129" s="178"/>
      <c r="L129" s="186"/>
      <c r="M129" s="178"/>
      <c r="N129" s="178"/>
      <c r="O129" s="178"/>
      <c r="P129" s="187"/>
    </row>
    <row r="130" spans="1:16" s="177" customFormat="1" ht="25.5" hidden="1">
      <c r="A130" s="184"/>
      <c r="B130" s="184"/>
      <c r="C130" s="184" t="s">
        <v>96</v>
      </c>
      <c r="D130" s="185" t="s">
        <v>106</v>
      </c>
      <c r="E130" s="183">
        <f t="shared" si="32"/>
        <v>0</v>
      </c>
      <c r="F130" s="183"/>
      <c r="G130" s="178"/>
      <c r="H130" s="178"/>
      <c r="I130" s="178"/>
      <c r="J130" s="178"/>
      <c r="K130" s="178"/>
      <c r="L130" s="186"/>
      <c r="M130" s="178"/>
      <c r="N130" s="178"/>
      <c r="O130" s="178"/>
      <c r="P130" s="187"/>
    </row>
    <row r="131" spans="1:16" s="177" customFormat="1" ht="38.25" hidden="1">
      <c r="A131" s="184"/>
      <c r="B131" s="184"/>
      <c r="C131" s="184" t="s">
        <v>97</v>
      </c>
      <c r="D131" s="185" t="s">
        <v>107</v>
      </c>
      <c r="E131" s="183">
        <f t="shared" si="32"/>
        <v>0</v>
      </c>
      <c r="F131" s="183"/>
      <c r="G131" s="178"/>
      <c r="H131" s="178"/>
      <c r="I131" s="178"/>
      <c r="J131" s="178"/>
      <c r="K131" s="178"/>
      <c r="L131" s="186"/>
      <c r="M131" s="178"/>
      <c r="N131" s="178"/>
      <c r="O131" s="178"/>
      <c r="P131" s="187"/>
    </row>
    <row r="132" spans="1:16" s="177" customFormat="1" ht="38.25">
      <c r="A132" s="184"/>
      <c r="B132" s="184"/>
      <c r="C132" s="184"/>
      <c r="D132" s="185" t="s">
        <v>398</v>
      </c>
      <c r="E132" s="183">
        <f t="shared" si="32"/>
        <v>168785</v>
      </c>
      <c r="F132" s="183"/>
      <c r="G132" s="178">
        <v>168785</v>
      </c>
      <c r="H132" s="178">
        <v>168785</v>
      </c>
      <c r="I132" s="178"/>
      <c r="J132" s="178"/>
      <c r="K132" s="178"/>
      <c r="L132" s="186"/>
      <c r="M132" s="178"/>
      <c r="N132" s="178"/>
      <c r="O132" s="178"/>
      <c r="P132" s="187"/>
    </row>
    <row r="133" spans="1:16" ht="15.75">
      <c r="A133" s="29"/>
      <c r="B133" s="29" t="s">
        <v>130</v>
      </c>
      <c r="C133" s="29"/>
      <c r="D133" s="50" t="s">
        <v>131</v>
      </c>
      <c r="E133" s="34">
        <f t="shared" si="32"/>
        <v>2296733</v>
      </c>
      <c r="F133" s="34"/>
      <c r="G133" s="34">
        <f aca="true" t="shared" si="33" ref="G133:O133">SUM(G134:G143)</f>
        <v>2296733</v>
      </c>
      <c r="H133" s="34">
        <f t="shared" si="33"/>
        <v>1809461</v>
      </c>
      <c r="I133" s="34">
        <f t="shared" si="33"/>
        <v>1332145</v>
      </c>
      <c r="J133" s="34">
        <f t="shared" si="33"/>
        <v>240893</v>
      </c>
      <c r="K133" s="31">
        <f t="shared" si="33"/>
        <v>463905</v>
      </c>
      <c r="L133" s="31">
        <f>L135</f>
        <v>23367</v>
      </c>
      <c r="M133" s="31">
        <f t="shared" si="33"/>
        <v>0</v>
      </c>
      <c r="N133" s="31">
        <f t="shared" si="33"/>
        <v>0</v>
      </c>
      <c r="O133" s="31">
        <f t="shared" si="33"/>
        <v>0</v>
      </c>
      <c r="P133" s="17"/>
    </row>
    <row r="134" spans="1:16" s="177" customFormat="1" ht="36">
      <c r="A134" s="184"/>
      <c r="B134" s="184"/>
      <c r="C134" s="184" t="s">
        <v>126</v>
      </c>
      <c r="D134" s="272" t="s">
        <v>125</v>
      </c>
      <c r="E134" s="183">
        <f t="shared" si="32"/>
        <v>463905</v>
      </c>
      <c r="F134" s="183"/>
      <c r="G134" s="178">
        <v>463905</v>
      </c>
      <c r="H134" s="178"/>
      <c r="I134" s="178"/>
      <c r="J134" s="178"/>
      <c r="K134" s="178">
        <v>463905</v>
      </c>
      <c r="L134" s="186"/>
      <c r="M134" s="178"/>
      <c r="N134" s="178"/>
      <c r="O134" s="178"/>
      <c r="P134" s="187"/>
    </row>
    <row r="135" spans="1:16" s="177" customFormat="1" ht="36">
      <c r="A135" s="184"/>
      <c r="B135" s="184"/>
      <c r="C135" s="184" t="s">
        <v>370</v>
      </c>
      <c r="D135" s="272" t="s">
        <v>373</v>
      </c>
      <c r="E135" s="183">
        <f t="shared" si="32"/>
        <v>23367</v>
      </c>
      <c r="F135" s="183"/>
      <c r="G135" s="178">
        <f>L135</f>
        <v>23367</v>
      </c>
      <c r="H135" s="178"/>
      <c r="I135" s="178"/>
      <c r="J135" s="178"/>
      <c r="K135" s="178"/>
      <c r="L135" s="186">
        <v>23367</v>
      </c>
      <c r="M135" s="178"/>
      <c r="N135" s="178"/>
      <c r="O135" s="178"/>
      <c r="P135" s="187"/>
    </row>
    <row r="136" spans="1:16" s="177" customFormat="1" ht="25.5">
      <c r="A136" s="184"/>
      <c r="B136" s="184"/>
      <c r="C136" s="184" t="s">
        <v>91</v>
      </c>
      <c r="D136" s="185" t="s">
        <v>101</v>
      </c>
      <c r="E136" s="183">
        <f t="shared" si="32"/>
        <v>1234813</v>
      </c>
      <c r="F136" s="183"/>
      <c r="G136" s="178">
        <v>1234813</v>
      </c>
      <c r="H136" s="178">
        <f>I136</f>
        <v>1234813</v>
      </c>
      <c r="I136" s="178">
        <v>1234813</v>
      </c>
      <c r="J136" s="178"/>
      <c r="K136" s="178"/>
      <c r="L136" s="186"/>
      <c r="M136" s="178"/>
      <c r="N136" s="178"/>
      <c r="O136" s="178"/>
      <c r="P136" s="187"/>
    </row>
    <row r="137" spans="1:16" s="177" customFormat="1" ht="25.5">
      <c r="A137" s="184"/>
      <c r="B137" s="184"/>
      <c r="C137" s="184" t="s">
        <v>92</v>
      </c>
      <c r="D137" s="185" t="s">
        <v>102</v>
      </c>
      <c r="E137" s="183">
        <f t="shared" si="32"/>
        <v>96381</v>
      </c>
      <c r="F137" s="183"/>
      <c r="G137" s="178">
        <v>96381</v>
      </c>
      <c r="H137" s="178">
        <f>I137</f>
        <v>96381</v>
      </c>
      <c r="I137" s="178">
        <v>96381</v>
      </c>
      <c r="J137" s="178"/>
      <c r="K137" s="178"/>
      <c r="L137" s="186"/>
      <c r="M137" s="178"/>
      <c r="N137" s="178"/>
      <c r="O137" s="178"/>
      <c r="P137" s="187"/>
    </row>
    <row r="138" spans="1:16" s="177" customFormat="1" ht="25.5">
      <c r="A138" s="184"/>
      <c r="B138" s="184"/>
      <c r="C138" s="184" t="s">
        <v>93</v>
      </c>
      <c r="D138" s="185" t="s">
        <v>103</v>
      </c>
      <c r="E138" s="183">
        <f t="shared" si="32"/>
        <v>208325</v>
      </c>
      <c r="F138" s="183"/>
      <c r="G138" s="178">
        <v>208325</v>
      </c>
      <c r="H138" s="178">
        <f>J138</f>
        <v>208325</v>
      </c>
      <c r="I138" s="178"/>
      <c r="J138" s="178">
        <v>208325</v>
      </c>
      <c r="K138" s="178"/>
      <c r="L138" s="186"/>
      <c r="M138" s="178"/>
      <c r="N138" s="178"/>
      <c r="O138" s="178"/>
      <c r="P138" s="187"/>
    </row>
    <row r="139" spans="1:16" s="177" customFormat="1" ht="15.75">
      <c r="A139" s="184"/>
      <c r="B139" s="184"/>
      <c r="C139" s="184" t="s">
        <v>94</v>
      </c>
      <c r="D139" s="185" t="s">
        <v>104</v>
      </c>
      <c r="E139" s="183">
        <f t="shared" si="32"/>
        <v>32568</v>
      </c>
      <c r="F139" s="183"/>
      <c r="G139" s="178">
        <v>32568</v>
      </c>
      <c r="H139" s="178">
        <f>J139</f>
        <v>32568</v>
      </c>
      <c r="I139" s="178"/>
      <c r="J139" s="178">
        <v>32568</v>
      </c>
      <c r="K139" s="178"/>
      <c r="L139" s="186"/>
      <c r="M139" s="178"/>
      <c r="N139" s="178"/>
      <c r="O139" s="178"/>
      <c r="P139" s="187"/>
    </row>
    <row r="140" spans="1:16" s="177" customFormat="1" ht="25.5">
      <c r="A140" s="184"/>
      <c r="B140" s="184"/>
      <c r="C140" s="184" t="s">
        <v>95</v>
      </c>
      <c r="D140" s="185" t="s">
        <v>105</v>
      </c>
      <c r="E140" s="183">
        <f t="shared" si="32"/>
        <v>951</v>
      </c>
      <c r="F140" s="183"/>
      <c r="G140" s="178">
        <f>I140</f>
        <v>951</v>
      </c>
      <c r="H140" s="178">
        <f>I140</f>
        <v>951</v>
      </c>
      <c r="I140" s="178">
        <v>951</v>
      </c>
      <c r="J140" s="178"/>
      <c r="K140" s="178"/>
      <c r="L140" s="186"/>
      <c r="M140" s="178"/>
      <c r="N140" s="178"/>
      <c r="O140" s="178"/>
      <c r="P140" s="187"/>
    </row>
    <row r="141" spans="1:16" s="177" customFormat="1" ht="25.5" hidden="1">
      <c r="A141" s="184"/>
      <c r="B141" s="184"/>
      <c r="C141" s="184" t="s">
        <v>96</v>
      </c>
      <c r="D141" s="185" t="s">
        <v>106</v>
      </c>
      <c r="E141" s="183">
        <f t="shared" si="32"/>
        <v>0</v>
      </c>
      <c r="F141" s="183"/>
      <c r="G141" s="178"/>
      <c r="H141" s="178"/>
      <c r="I141" s="178"/>
      <c r="J141" s="178"/>
      <c r="K141" s="178"/>
      <c r="L141" s="186"/>
      <c r="M141" s="178"/>
      <c r="N141" s="178"/>
      <c r="O141" s="178"/>
      <c r="P141" s="187"/>
    </row>
    <row r="142" spans="1:16" s="177" customFormat="1" ht="38.25" hidden="1">
      <c r="A142" s="184"/>
      <c r="B142" s="184"/>
      <c r="C142" s="184" t="s">
        <v>97</v>
      </c>
      <c r="D142" s="185" t="s">
        <v>107</v>
      </c>
      <c r="E142" s="183">
        <f t="shared" si="32"/>
        <v>0</v>
      </c>
      <c r="F142" s="183"/>
      <c r="G142" s="178"/>
      <c r="H142" s="178"/>
      <c r="I142" s="178"/>
      <c r="J142" s="178"/>
      <c r="K142" s="178"/>
      <c r="L142" s="186"/>
      <c r="M142" s="178"/>
      <c r="N142" s="178"/>
      <c r="O142" s="178"/>
      <c r="P142" s="187"/>
    </row>
    <row r="143" spans="1:16" s="177" customFormat="1" ht="38.25">
      <c r="A143" s="184"/>
      <c r="B143" s="184"/>
      <c r="C143" s="184"/>
      <c r="D143" s="185" t="s">
        <v>398</v>
      </c>
      <c r="E143" s="183">
        <f t="shared" si="32"/>
        <v>236423</v>
      </c>
      <c r="F143" s="183"/>
      <c r="G143" s="178">
        <f>H143</f>
        <v>236423</v>
      </c>
      <c r="H143" s="178">
        <v>236423</v>
      </c>
      <c r="I143" s="178"/>
      <c r="J143" s="178"/>
      <c r="K143" s="178"/>
      <c r="L143" s="186"/>
      <c r="M143" s="178"/>
      <c r="N143" s="178"/>
      <c r="O143" s="178"/>
      <c r="P143" s="187"/>
    </row>
    <row r="144" spans="1:16" ht="15.75">
      <c r="A144" s="29"/>
      <c r="B144" s="29" t="s">
        <v>132</v>
      </c>
      <c r="C144" s="29"/>
      <c r="D144" s="50" t="s">
        <v>133</v>
      </c>
      <c r="E144" s="34">
        <f t="shared" si="32"/>
        <v>14378078</v>
      </c>
      <c r="F144" s="34"/>
      <c r="G144" s="31">
        <f aca="true" t="shared" si="34" ref="G144:O144">SUM(G145:G154)</f>
        <v>778078</v>
      </c>
      <c r="H144" s="34">
        <f t="shared" si="34"/>
        <v>776516</v>
      </c>
      <c r="I144" s="34">
        <f t="shared" si="34"/>
        <v>573125</v>
      </c>
      <c r="J144" s="34">
        <f t="shared" si="34"/>
        <v>99437</v>
      </c>
      <c r="K144" s="31">
        <f t="shared" si="34"/>
        <v>0</v>
      </c>
      <c r="L144" s="31">
        <f>L146</f>
        <v>1562</v>
      </c>
      <c r="M144" s="31">
        <f t="shared" si="34"/>
        <v>0</v>
      </c>
      <c r="N144" s="31">
        <f t="shared" si="34"/>
        <v>0</v>
      </c>
      <c r="O144" s="31">
        <f t="shared" si="34"/>
        <v>13600000</v>
      </c>
      <c r="P144" s="17"/>
    </row>
    <row r="145" spans="1:16" s="207" customFormat="1" ht="36" hidden="1">
      <c r="A145" s="211"/>
      <c r="B145" s="211"/>
      <c r="C145" s="211" t="s">
        <v>126</v>
      </c>
      <c r="D145" s="214" t="s">
        <v>125</v>
      </c>
      <c r="E145" s="205">
        <f t="shared" si="32"/>
        <v>0</v>
      </c>
      <c r="F145" s="205"/>
      <c r="G145" s="212">
        <f>K145</f>
        <v>0</v>
      </c>
      <c r="H145" s="212"/>
      <c r="I145" s="212"/>
      <c r="J145" s="212"/>
      <c r="K145" s="212"/>
      <c r="L145" s="209"/>
      <c r="M145" s="212"/>
      <c r="N145" s="212"/>
      <c r="O145" s="212"/>
      <c r="P145" s="206"/>
    </row>
    <row r="146" spans="1:16" s="177" customFormat="1" ht="36">
      <c r="A146" s="184"/>
      <c r="B146" s="184"/>
      <c r="C146" s="184" t="s">
        <v>370</v>
      </c>
      <c r="D146" s="272" t="s">
        <v>373</v>
      </c>
      <c r="E146" s="183">
        <f>G146+O145</f>
        <v>1562</v>
      </c>
      <c r="F146" s="183"/>
      <c r="G146" s="178">
        <f>L146</f>
        <v>1562</v>
      </c>
      <c r="H146" s="178"/>
      <c r="I146" s="178"/>
      <c r="J146" s="178"/>
      <c r="K146" s="178"/>
      <c r="L146" s="186">
        <v>1562</v>
      </c>
      <c r="M146" s="178"/>
      <c r="N146" s="178"/>
      <c r="O146" s="178"/>
      <c r="P146" s="187"/>
    </row>
    <row r="147" spans="1:16" s="177" customFormat="1" ht="25.5">
      <c r="A147" s="184"/>
      <c r="B147" s="184"/>
      <c r="C147" s="184" t="s">
        <v>91</v>
      </c>
      <c r="D147" s="185" t="s">
        <v>101</v>
      </c>
      <c r="E147" s="183">
        <f aca="true" t="shared" si="35" ref="E147:E178">G147+O147</f>
        <v>527876</v>
      </c>
      <c r="F147" s="183"/>
      <c r="G147" s="178">
        <f>I147</f>
        <v>527876</v>
      </c>
      <c r="H147" s="178">
        <f>I147</f>
        <v>527876</v>
      </c>
      <c r="I147" s="178">
        <v>527876</v>
      </c>
      <c r="J147" s="178"/>
      <c r="K147" s="178"/>
      <c r="L147" s="186"/>
      <c r="M147" s="178"/>
      <c r="N147" s="178"/>
      <c r="O147" s="178"/>
      <c r="P147" s="187"/>
    </row>
    <row r="148" spans="1:16" s="177" customFormat="1" ht="25.5">
      <c r="A148" s="184"/>
      <c r="B148" s="184"/>
      <c r="C148" s="184" t="s">
        <v>92</v>
      </c>
      <c r="D148" s="185" t="s">
        <v>102</v>
      </c>
      <c r="E148" s="183">
        <f t="shared" si="35"/>
        <v>41249</v>
      </c>
      <c r="F148" s="183"/>
      <c r="G148" s="178">
        <f>I148</f>
        <v>41249</v>
      </c>
      <c r="H148" s="178">
        <f>I148</f>
        <v>41249</v>
      </c>
      <c r="I148" s="178">
        <v>41249</v>
      </c>
      <c r="J148" s="178"/>
      <c r="K148" s="178"/>
      <c r="L148" s="186"/>
      <c r="M148" s="178"/>
      <c r="N148" s="178"/>
      <c r="O148" s="178"/>
      <c r="P148" s="187"/>
    </row>
    <row r="149" spans="1:16" s="177" customFormat="1" ht="25.5">
      <c r="A149" s="184"/>
      <c r="B149" s="184"/>
      <c r="C149" s="184" t="s">
        <v>93</v>
      </c>
      <c r="D149" s="185" t="s">
        <v>103</v>
      </c>
      <c r="E149" s="183">
        <f t="shared" si="35"/>
        <v>85594</v>
      </c>
      <c r="F149" s="183"/>
      <c r="G149" s="178">
        <f>J149</f>
        <v>85594</v>
      </c>
      <c r="H149" s="178">
        <f>J149</f>
        <v>85594</v>
      </c>
      <c r="I149" s="178"/>
      <c r="J149" s="178">
        <v>85594</v>
      </c>
      <c r="K149" s="178"/>
      <c r="L149" s="186"/>
      <c r="M149" s="178"/>
      <c r="N149" s="178"/>
      <c r="O149" s="178"/>
      <c r="P149" s="187"/>
    </row>
    <row r="150" spans="1:16" s="177" customFormat="1" ht="15.75">
      <c r="A150" s="184"/>
      <c r="B150" s="184"/>
      <c r="C150" s="184" t="s">
        <v>94</v>
      </c>
      <c r="D150" s="185" t="s">
        <v>104</v>
      </c>
      <c r="E150" s="183">
        <f t="shared" si="35"/>
        <v>13843</v>
      </c>
      <c r="F150" s="183"/>
      <c r="G150" s="178">
        <f>J150</f>
        <v>13843</v>
      </c>
      <c r="H150" s="178">
        <f>J150</f>
        <v>13843</v>
      </c>
      <c r="I150" s="178"/>
      <c r="J150" s="178">
        <v>13843</v>
      </c>
      <c r="K150" s="178"/>
      <c r="L150" s="186"/>
      <c r="M150" s="178"/>
      <c r="N150" s="178"/>
      <c r="O150" s="178"/>
      <c r="P150" s="187"/>
    </row>
    <row r="151" spans="1:16" s="177" customFormat="1" ht="25.5">
      <c r="A151" s="184"/>
      <c r="B151" s="184"/>
      <c r="C151" s="184" t="s">
        <v>95</v>
      </c>
      <c r="D151" s="185" t="s">
        <v>105</v>
      </c>
      <c r="E151" s="183">
        <f t="shared" si="35"/>
        <v>4000</v>
      </c>
      <c r="F151" s="183"/>
      <c r="G151" s="178">
        <f>I151</f>
        <v>4000</v>
      </c>
      <c r="H151" s="178">
        <f>I151</f>
        <v>4000</v>
      </c>
      <c r="I151" s="178">
        <v>4000</v>
      </c>
      <c r="J151" s="178"/>
      <c r="K151" s="178"/>
      <c r="L151" s="186"/>
      <c r="M151" s="178"/>
      <c r="N151" s="178"/>
      <c r="O151" s="178"/>
      <c r="P151" s="187"/>
    </row>
    <row r="152" spans="1:16" s="177" customFormat="1" ht="25.5">
      <c r="A152" s="184"/>
      <c r="B152" s="184"/>
      <c r="C152" s="184" t="s">
        <v>96</v>
      </c>
      <c r="D152" s="185" t="s">
        <v>106</v>
      </c>
      <c r="E152" s="183">
        <f t="shared" si="35"/>
        <v>13600000</v>
      </c>
      <c r="F152" s="183"/>
      <c r="G152" s="178"/>
      <c r="H152" s="178"/>
      <c r="I152" s="178"/>
      <c r="J152" s="178"/>
      <c r="K152" s="178"/>
      <c r="L152" s="186"/>
      <c r="M152" s="178"/>
      <c r="N152" s="178"/>
      <c r="O152" s="178">
        <v>13600000</v>
      </c>
      <c r="P152" s="187"/>
    </row>
    <row r="153" spans="1:16" s="177" customFormat="1" ht="38.25" hidden="1">
      <c r="A153" s="184"/>
      <c r="B153" s="184"/>
      <c r="C153" s="184" t="s">
        <v>97</v>
      </c>
      <c r="D153" s="185" t="s">
        <v>107</v>
      </c>
      <c r="E153" s="183">
        <f t="shared" si="35"/>
        <v>0</v>
      </c>
      <c r="F153" s="183"/>
      <c r="G153" s="178"/>
      <c r="H153" s="178"/>
      <c r="I153" s="178"/>
      <c r="J153" s="178"/>
      <c r="K153" s="178"/>
      <c r="L153" s="186"/>
      <c r="M153" s="178"/>
      <c r="N153" s="178"/>
      <c r="O153" s="178"/>
      <c r="P153" s="187"/>
    </row>
    <row r="154" spans="1:16" s="177" customFormat="1" ht="38.25">
      <c r="A154" s="184"/>
      <c r="B154" s="184"/>
      <c r="C154" s="184"/>
      <c r="D154" s="185" t="s">
        <v>398</v>
      </c>
      <c r="E154" s="183">
        <f t="shared" si="35"/>
        <v>103954</v>
      </c>
      <c r="F154" s="183"/>
      <c r="G154" s="178">
        <v>103954</v>
      </c>
      <c r="H154" s="178">
        <v>103954</v>
      </c>
      <c r="I154" s="178"/>
      <c r="J154" s="178"/>
      <c r="K154" s="178"/>
      <c r="L154" s="186"/>
      <c r="M154" s="178"/>
      <c r="N154" s="178"/>
      <c r="O154" s="178"/>
      <c r="P154" s="187"/>
    </row>
    <row r="155" spans="1:16" ht="25.5">
      <c r="A155" s="29"/>
      <c r="B155" s="29" t="s">
        <v>134</v>
      </c>
      <c r="C155" s="29"/>
      <c r="D155" s="50" t="s">
        <v>135</v>
      </c>
      <c r="E155" s="34">
        <f t="shared" si="35"/>
        <v>210329</v>
      </c>
      <c r="F155" s="34"/>
      <c r="G155" s="31">
        <f aca="true" t="shared" si="36" ref="G155:O155">SUM(G156:G165)</f>
        <v>210329</v>
      </c>
      <c r="H155" s="34">
        <f t="shared" si="36"/>
        <v>202436</v>
      </c>
      <c r="I155" s="34">
        <f t="shared" si="36"/>
        <v>151715</v>
      </c>
      <c r="J155" s="34">
        <f t="shared" si="36"/>
        <v>28458</v>
      </c>
      <c r="K155" s="31">
        <f t="shared" si="36"/>
        <v>0</v>
      </c>
      <c r="L155" s="31">
        <f>L157</f>
        <v>7893</v>
      </c>
      <c r="M155" s="31">
        <f t="shared" si="36"/>
        <v>0</v>
      </c>
      <c r="N155" s="31">
        <f t="shared" si="36"/>
        <v>0</v>
      </c>
      <c r="O155" s="31">
        <f t="shared" si="36"/>
        <v>0</v>
      </c>
      <c r="P155" s="17"/>
    </row>
    <row r="156" spans="1:16" ht="36" hidden="1">
      <c r="A156" s="7"/>
      <c r="B156" s="7"/>
      <c r="C156" s="7" t="s">
        <v>126</v>
      </c>
      <c r="D156" s="25" t="s">
        <v>125</v>
      </c>
      <c r="E156" s="34">
        <f t="shared" si="35"/>
        <v>0</v>
      </c>
      <c r="F156" s="34"/>
      <c r="G156" s="9"/>
      <c r="H156" s="195"/>
      <c r="I156" s="195"/>
      <c r="J156" s="195"/>
      <c r="K156" s="9"/>
      <c r="L156" s="39"/>
      <c r="M156" s="9"/>
      <c r="N156" s="9"/>
      <c r="O156" s="9"/>
      <c r="P156" s="17"/>
    </row>
    <row r="157" spans="1:16" s="177" customFormat="1" ht="36">
      <c r="A157" s="184"/>
      <c r="B157" s="184"/>
      <c r="C157" s="184" t="s">
        <v>370</v>
      </c>
      <c r="D157" s="272" t="s">
        <v>373</v>
      </c>
      <c r="E157" s="183">
        <f t="shared" si="35"/>
        <v>7893</v>
      </c>
      <c r="F157" s="183"/>
      <c r="G157" s="178">
        <f>L157</f>
        <v>7893</v>
      </c>
      <c r="H157" s="178"/>
      <c r="I157" s="178"/>
      <c r="J157" s="178"/>
      <c r="K157" s="178"/>
      <c r="L157" s="186">
        <v>7893</v>
      </c>
      <c r="M157" s="178"/>
      <c r="N157" s="178"/>
      <c r="O157" s="178"/>
      <c r="P157" s="187"/>
    </row>
    <row r="158" spans="1:16" s="177" customFormat="1" ht="25.5">
      <c r="A158" s="184"/>
      <c r="B158" s="184"/>
      <c r="C158" s="184" t="s">
        <v>91</v>
      </c>
      <c r="D158" s="185" t="s">
        <v>101</v>
      </c>
      <c r="E158" s="183">
        <f t="shared" si="35"/>
        <v>139555</v>
      </c>
      <c r="F158" s="183"/>
      <c r="G158" s="178">
        <f>I158</f>
        <v>139555</v>
      </c>
      <c r="H158" s="178">
        <f>I158</f>
        <v>139555</v>
      </c>
      <c r="I158" s="178">
        <v>139555</v>
      </c>
      <c r="J158" s="178"/>
      <c r="K158" s="178"/>
      <c r="L158" s="186"/>
      <c r="M158" s="178"/>
      <c r="N158" s="178"/>
      <c r="O158" s="178"/>
      <c r="P158" s="187"/>
    </row>
    <row r="159" spans="1:16" s="177" customFormat="1" ht="25.5">
      <c r="A159" s="184"/>
      <c r="B159" s="184"/>
      <c r="C159" s="184" t="s">
        <v>92</v>
      </c>
      <c r="D159" s="185" t="s">
        <v>102</v>
      </c>
      <c r="E159" s="183">
        <f t="shared" si="35"/>
        <v>12160</v>
      </c>
      <c r="F159" s="183"/>
      <c r="G159" s="178">
        <f>I159</f>
        <v>12160</v>
      </c>
      <c r="H159" s="178">
        <f>I159</f>
        <v>12160</v>
      </c>
      <c r="I159" s="178">
        <v>12160</v>
      </c>
      <c r="J159" s="178"/>
      <c r="K159" s="178"/>
      <c r="L159" s="186"/>
      <c r="M159" s="178"/>
      <c r="N159" s="178"/>
      <c r="O159" s="178"/>
      <c r="P159" s="187"/>
    </row>
    <row r="160" spans="1:16" s="177" customFormat="1" ht="25.5">
      <c r="A160" s="184"/>
      <c r="B160" s="184"/>
      <c r="C160" s="184" t="s">
        <v>93</v>
      </c>
      <c r="D160" s="185" t="s">
        <v>103</v>
      </c>
      <c r="E160" s="183">
        <f t="shared" si="35"/>
        <v>24546</v>
      </c>
      <c r="F160" s="183"/>
      <c r="G160" s="178">
        <f>J160</f>
        <v>24546</v>
      </c>
      <c r="H160" s="178">
        <f>J160</f>
        <v>24546</v>
      </c>
      <c r="I160" s="178"/>
      <c r="J160" s="178">
        <v>24546</v>
      </c>
      <c r="K160" s="178"/>
      <c r="L160" s="186"/>
      <c r="M160" s="178"/>
      <c r="N160" s="178"/>
      <c r="O160" s="178"/>
      <c r="P160" s="187"/>
    </row>
    <row r="161" spans="1:16" s="177" customFormat="1" ht="15.75">
      <c r="A161" s="184"/>
      <c r="B161" s="184"/>
      <c r="C161" s="184" t="s">
        <v>94</v>
      </c>
      <c r="D161" s="185" t="s">
        <v>104</v>
      </c>
      <c r="E161" s="183">
        <f t="shared" si="35"/>
        <v>3912</v>
      </c>
      <c r="F161" s="183"/>
      <c r="G161" s="178">
        <f>J161</f>
        <v>3912</v>
      </c>
      <c r="H161" s="178">
        <f>J161</f>
        <v>3912</v>
      </c>
      <c r="I161" s="178"/>
      <c r="J161" s="178">
        <v>3912</v>
      </c>
      <c r="K161" s="178"/>
      <c r="L161" s="186"/>
      <c r="M161" s="178"/>
      <c r="N161" s="178"/>
      <c r="O161" s="178"/>
      <c r="P161" s="187"/>
    </row>
    <row r="162" spans="1:16" s="177" customFormat="1" ht="25.5" hidden="1">
      <c r="A162" s="184"/>
      <c r="B162" s="184"/>
      <c r="C162" s="184" t="s">
        <v>95</v>
      </c>
      <c r="D162" s="185" t="s">
        <v>105</v>
      </c>
      <c r="E162" s="183">
        <f t="shared" si="35"/>
        <v>0</v>
      </c>
      <c r="F162" s="183"/>
      <c r="G162" s="178"/>
      <c r="H162" s="178"/>
      <c r="I162" s="178"/>
      <c r="J162" s="178"/>
      <c r="K162" s="178"/>
      <c r="L162" s="186"/>
      <c r="M162" s="178"/>
      <c r="N162" s="178"/>
      <c r="O162" s="178"/>
      <c r="P162" s="187"/>
    </row>
    <row r="163" spans="1:16" s="177" customFormat="1" ht="25.5" hidden="1">
      <c r="A163" s="184"/>
      <c r="B163" s="184"/>
      <c r="C163" s="184" t="s">
        <v>96</v>
      </c>
      <c r="D163" s="185" t="s">
        <v>106</v>
      </c>
      <c r="E163" s="183">
        <f t="shared" si="35"/>
        <v>0</v>
      </c>
      <c r="F163" s="183"/>
      <c r="G163" s="178"/>
      <c r="H163" s="178"/>
      <c r="I163" s="178"/>
      <c r="J163" s="178"/>
      <c r="K163" s="178"/>
      <c r="L163" s="186"/>
      <c r="M163" s="178"/>
      <c r="N163" s="178"/>
      <c r="O163" s="178"/>
      <c r="P163" s="187"/>
    </row>
    <row r="164" spans="1:16" s="177" customFormat="1" ht="38.25" hidden="1">
      <c r="A164" s="184"/>
      <c r="B164" s="184"/>
      <c r="C164" s="184" t="s">
        <v>97</v>
      </c>
      <c r="D164" s="185" t="s">
        <v>107</v>
      </c>
      <c r="E164" s="183">
        <f t="shared" si="35"/>
        <v>0</v>
      </c>
      <c r="F164" s="183"/>
      <c r="G164" s="178"/>
      <c r="H164" s="178"/>
      <c r="I164" s="178"/>
      <c r="J164" s="178"/>
      <c r="K164" s="178"/>
      <c r="L164" s="186"/>
      <c r="M164" s="178"/>
      <c r="N164" s="178"/>
      <c r="O164" s="178"/>
      <c r="P164" s="187"/>
    </row>
    <row r="165" spans="1:16" s="177" customFormat="1" ht="38.25">
      <c r="A165" s="184"/>
      <c r="B165" s="184"/>
      <c r="C165" s="184"/>
      <c r="D165" s="185" t="s">
        <v>398</v>
      </c>
      <c r="E165" s="183">
        <f t="shared" si="35"/>
        <v>22263</v>
      </c>
      <c r="F165" s="183"/>
      <c r="G165" s="178">
        <v>22263</v>
      </c>
      <c r="H165" s="178">
        <v>22263</v>
      </c>
      <c r="I165" s="178"/>
      <c r="J165" s="178"/>
      <c r="K165" s="178"/>
      <c r="L165" s="186"/>
      <c r="M165" s="178"/>
      <c r="N165" s="178"/>
      <c r="O165" s="178"/>
      <c r="P165" s="187"/>
    </row>
    <row r="166" spans="1:16" ht="15.75">
      <c r="A166" s="29"/>
      <c r="B166" s="29" t="s">
        <v>138</v>
      </c>
      <c r="C166" s="29"/>
      <c r="D166" s="50" t="s">
        <v>139</v>
      </c>
      <c r="E166" s="34">
        <f t="shared" si="35"/>
        <v>283949</v>
      </c>
      <c r="F166" s="34"/>
      <c r="G166" s="31">
        <f aca="true" t="shared" si="37" ref="G166:O166">SUM(G167:G176)</f>
        <v>283949</v>
      </c>
      <c r="H166" s="34">
        <f t="shared" si="37"/>
        <v>283324</v>
      </c>
      <c r="I166" s="34">
        <f t="shared" si="37"/>
        <v>206297</v>
      </c>
      <c r="J166" s="34">
        <f t="shared" si="37"/>
        <v>35456</v>
      </c>
      <c r="K166" s="31">
        <f t="shared" si="37"/>
        <v>0</v>
      </c>
      <c r="L166" s="31">
        <f>L168</f>
        <v>625</v>
      </c>
      <c r="M166" s="31">
        <f t="shared" si="37"/>
        <v>0</v>
      </c>
      <c r="N166" s="31">
        <f t="shared" si="37"/>
        <v>0</v>
      </c>
      <c r="O166" s="31">
        <f t="shared" si="37"/>
        <v>0</v>
      </c>
      <c r="P166" s="17"/>
    </row>
    <row r="167" spans="1:16" ht="39.75" customHeight="1" hidden="1">
      <c r="A167" s="7"/>
      <c r="B167" s="7"/>
      <c r="C167" s="7" t="s">
        <v>126</v>
      </c>
      <c r="D167" s="25" t="s">
        <v>125</v>
      </c>
      <c r="E167" s="34">
        <f t="shared" si="35"/>
        <v>0</v>
      </c>
      <c r="F167" s="34"/>
      <c r="G167" s="9">
        <f>K167</f>
        <v>0</v>
      </c>
      <c r="H167" s="195"/>
      <c r="I167" s="195"/>
      <c r="J167" s="195"/>
      <c r="K167" s="9"/>
      <c r="L167" s="39"/>
      <c r="M167" s="9"/>
      <c r="N167" s="9"/>
      <c r="O167" s="9"/>
      <c r="P167" s="17"/>
    </row>
    <row r="168" spans="1:16" s="177" customFormat="1" ht="39.75" customHeight="1">
      <c r="A168" s="184"/>
      <c r="B168" s="184"/>
      <c r="C168" s="184" t="s">
        <v>370</v>
      </c>
      <c r="D168" s="272" t="s">
        <v>373</v>
      </c>
      <c r="E168" s="183">
        <f t="shared" si="35"/>
        <v>625</v>
      </c>
      <c r="F168" s="183"/>
      <c r="G168" s="178">
        <f>L168</f>
        <v>625</v>
      </c>
      <c r="H168" s="178"/>
      <c r="I168" s="178"/>
      <c r="J168" s="178"/>
      <c r="K168" s="178"/>
      <c r="L168" s="186">
        <v>625</v>
      </c>
      <c r="M168" s="178"/>
      <c r="N168" s="178"/>
      <c r="O168" s="178"/>
      <c r="P168" s="187"/>
    </row>
    <row r="169" spans="1:16" s="177" customFormat="1" ht="25.5">
      <c r="A169" s="184"/>
      <c r="B169" s="184"/>
      <c r="C169" s="184" t="s">
        <v>91</v>
      </c>
      <c r="D169" s="185" t="s">
        <v>101</v>
      </c>
      <c r="E169" s="183">
        <f t="shared" si="35"/>
        <v>185903</v>
      </c>
      <c r="F169" s="183"/>
      <c r="G169" s="178">
        <f>I169</f>
        <v>185903</v>
      </c>
      <c r="H169" s="178">
        <f>I169</f>
        <v>185903</v>
      </c>
      <c r="I169" s="178">
        <v>185903</v>
      </c>
      <c r="J169" s="178"/>
      <c r="K169" s="178"/>
      <c r="L169" s="186"/>
      <c r="M169" s="178"/>
      <c r="N169" s="178"/>
      <c r="O169" s="178"/>
      <c r="P169" s="187"/>
    </row>
    <row r="170" spans="1:16" s="177" customFormat="1" ht="25.5">
      <c r="A170" s="184"/>
      <c r="B170" s="184"/>
      <c r="C170" s="184" t="s">
        <v>92</v>
      </c>
      <c r="D170" s="185" t="s">
        <v>102</v>
      </c>
      <c r="E170" s="183">
        <f t="shared" si="35"/>
        <v>16394</v>
      </c>
      <c r="F170" s="183"/>
      <c r="G170" s="178">
        <f>I170</f>
        <v>16394</v>
      </c>
      <c r="H170" s="178">
        <f>I170</f>
        <v>16394</v>
      </c>
      <c r="I170" s="178">
        <v>16394</v>
      </c>
      <c r="J170" s="178"/>
      <c r="K170" s="178"/>
      <c r="L170" s="186"/>
      <c r="M170" s="178"/>
      <c r="N170" s="178"/>
      <c r="O170" s="178"/>
      <c r="P170" s="187"/>
    </row>
    <row r="171" spans="1:16" s="177" customFormat="1" ht="25.5">
      <c r="A171" s="184"/>
      <c r="B171" s="184"/>
      <c r="C171" s="184" t="s">
        <v>93</v>
      </c>
      <c r="D171" s="185" t="s">
        <v>103</v>
      </c>
      <c r="E171" s="183">
        <f t="shared" si="35"/>
        <v>30526</v>
      </c>
      <c r="F171" s="183"/>
      <c r="G171" s="178">
        <f>J171</f>
        <v>30526</v>
      </c>
      <c r="H171" s="178">
        <f>J171</f>
        <v>30526</v>
      </c>
      <c r="I171" s="178"/>
      <c r="J171" s="178">
        <v>30526</v>
      </c>
      <c r="K171" s="178"/>
      <c r="L171" s="186"/>
      <c r="M171" s="178"/>
      <c r="N171" s="178"/>
      <c r="O171" s="178"/>
      <c r="P171" s="187"/>
    </row>
    <row r="172" spans="1:16" s="177" customFormat="1" ht="15.75">
      <c r="A172" s="184"/>
      <c r="B172" s="184"/>
      <c r="C172" s="184" t="s">
        <v>94</v>
      </c>
      <c r="D172" s="185" t="s">
        <v>104</v>
      </c>
      <c r="E172" s="183">
        <f t="shared" si="35"/>
        <v>4930</v>
      </c>
      <c r="F172" s="183"/>
      <c r="G172" s="178">
        <f>J172</f>
        <v>4930</v>
      </c>
      <c r="H172" s="178">
        <f>J172</f>
        <v>4930</v>
      </c>
      <c r="I172" s="178"/>
      <c r="J172" s="178">
        <v>4930</v>
      </c>
      <c r="K172" s="178"/>
      <c r="L172" s="186"/>
      <c r="M172" s="178"/>
      <c r="N172" s="178"/>
      <c r="O172" s="178"/>
      <c r="P172" s="187"/>
    </row>
    <row r="173" spans="1:16" s="177" customFormat="1" ht="25.5">
      <c r="A173" s="184"/>
      <c r="B173" s="184"/>
      <c r="C173" s="184" t="s">
        <v>95</v>
      </c>
      <c r="D173" s="185" t="s">
        <v>105</v>
      </c>
      <c r="E173" s="183">
        <f t="shared" si="35"/>
        <v>4000</v>
      </c>
      <c r="F173" s="183"/>
      <c r="G173" s="178">
        <f>I173</f>
        <v>4000</v>
      </c>
      <c r="H173" s="178">
        <f>I173</f>
        <v>4000</v>
      </c>
      <c r="I173" s="178">
        <v>4000</v>
      </c>
      <c r="J173" s="178"/>
      <c r="K173" s="178"/>
      <c r="L173" s="186"/>
      <c r="M173" s="178"/>
      <c r="N173" s="178"/>
      <c r="O173" s="178"/>
      <c r="P173" s="187"/>
    </row>
    <row r="174" spans="1:16" s="177" customFormat="1" ht="25.5" hidden="1">
      <c r="A174" s="184"/>
      <c r="B174" s="184"/>
      <c r="C174" s="184" t="s">
        <v>96</v>
      </c>
      <c r="D174" s="185" t="s">
        <v>106</v>
      </c>
      <c r="E174" s="183">
        <f t="shared" si="35"/>
        <v>0</v>
      </c>
      <c r="F174" s="183"/>
      <c r="G174" s="178"/>
      <c r="H174" s="178"/>
      <c r="I174" s="178"/>
      <c r="J174" s="178"/>
      <c r="K174" s="178"/>
      <c r="L174" s="186"/>
      <c r="M174" s="178"/>
      <c r="N174" s="178"/>
      <c r="O174" s="178"/>
      <c r="P174" s="187"/>
    </row>
    <row r="175" spans="1:16" s="177" customFormat="1" ht="38.25" hidden="1">
      <c r="A175" s="184"/>
      <c r="B175" s="184"/>
      <c r="C175" s="184" t="s">
        <v>97</v>
      </c>
      <c r="D175" s="185" t="s">
        <v>107</v>
      </c>
      <c r="E175" s="183">
        <f t="shared" si="35"/>
        <v>0</v>
      </c>
      <c r="F175" s="183"/>
      <c r="G175" s="178"/>
      <c r="H175" s="178"/>
      <c r="I175" s="178"/>
      <c r="J175" s="178"/>
      <c r="K175" s="178"/>
      <c r="L175" s="186"/>
      <c r="M175" s="178"/>
      <c r="N175" s="178"/>
      <c r="O175" s="178"/>
      <c r="P175" s="187"/>
    </row>
    <row r="176" spans="1:16" s="177" customFormat="1" ht="38.25">
      <c r="A176" s="184"/>
      <c r="B176" s="184"/>
      <c r="C176" s="184"/>
      <c r="D176" s="185" t="s">
        <v>398</v>
      </c>
      <c r="E176" s="183">
        <f t="shared" si="35"/>
        <v>41571</v>
      </c>
      <c r="F176" s="183"/>
      <c r="G176" s="178">
        <v>41571</v>
      </c>
      <c r="H176" s="178">
        <v>41571</v>
      </c>
      <c r="I176" s="178"/>
      <c r="J176" s="178"/>
      <c r="K176" s="178"/>
      <c r="L176" s="186"/>
      <c r="M176" s="178"/>
      <c r="N176" s="178"/>
      <c r="O176" s="178"/>
      <c r="P176" s="187"/>
    </row>
    <row r="177" spans="1:16" ht="15.75">
      <c r="A177" s="29"/>
      <c r="B177" s="29" t="s">
        <v>140</v>
      </c>
      <c r="C177" s="29"/>
      <c r="D177" s="50" t="s">
        <v>141</v>
      </c>
      <c r="E177" s="34">
        <f t="shared" si="35"/>
        <v>4858417</v>
      </c>
      <c r="F177" s="34"/>
      <c r="G177" s="31">
        <f aca="true" t="shared" si="38" ref="G177:O177">SUM(G178:G187)</f>
        <v>4858417</v>
      </c>
      <c r="H177" s="34">
        <f t="shared" si="38"/>
        <v>4663458</v>
      </c>
      <c r="I177" s="34">
        <f t="shared" si="38"/>
        <v>3358505</v>
      </c>
      <c r="J177" s="34">
        <f t="shared" si="38"/>
        <v>615897</v>
      </c>
      <c r="K177" s="31">
        <f t="shared" si="38"/>
        <v>0</v>
      </c>
      <c r="L177" s="31">
        <f>L179</f>
        <v>194959</v>
      </c>
      <c r="M177" s="31">
        <f t="shared" si="38"/>
        <v>0</v>
      </c>
      <c r="N177" s="31">
        <f t="shared" si="38"/>
        <v>0</v>
      </c>
      <c r="O177" s="31">
        <f t="shared" si="38"/>
        <v>0</v>
      </c>
      <c r="P177" s="17"/>
    </row>
    <row r="178" spans="1:16" ht="36" hidden="1">
      <c r="A178" s="7"/>
      <c r="B178" s="7"/>
      <c r="C178" s="7" t="s">
        <v>126</v>
      </c>
      <c r="D178" s="25" t="s">
        <v>125</v>
      </c>
      <c r="E178" s="34">
        <f t="shared" si="35"/>
        <v>0</v>
      </c>
      <c r="F178" s="34"/>
      <c r="G178" s="9"/>
      <c r="H178" s="195"/>
      <c r="I178" s="195"/>
      <c r="J178" s="195"/>
      <c r="K178" s="9"/>
      <c r="L178" s="39"/>
      <c r="M178" s="9"/>
      <c r="N178" s="9"/>
      <c r="O178" s="9"/>
      <c r="P178" s="17"/>
    </row>
    <row r="179" spans="1:16" s="177" customFormat="1" ht="36">
      <c r="A179" s="184"/>
      <c r="B179" s="184"/>
      <c r="C179" s="184" t="s">
        <v>370</v>
      </c>
      <c r="D179" s="272" t="s">
        <v>373</v>
      </c>
      <c r="E179" s="183">
        <f aca="true" t="shared" si="39" ref="E179:E206">G179+O179</f>
        <v>194959</v>
      </c>
      <c r="F179" s="183"/>
      <c r="G179" s="178">
        <f>L179</f>
        <v>194959</v>
      </c>
      <c r="H179" s="178"/>
      <c r="I179" s="178"/>
      <c r="J179" s="178"/>
      <c r="K179" s="178"/>
      <c r="L179" s="186">
        <v>194959</v>
      </c>
      <c r="M179" s="178"/>
      <c r="N179" s="178"/>
      <c r="O179" s="178"/>
      <c r="P179" s="187"/>
    </row>
    <row r="180" spans="1:16" s="177" customFormat="1" ht="25.5">
      <c r="A180" s="184"/>
      <c r="B180" s="184"/>
      <c r="C180" s="184" t="s">
        <v>91</v>
      </c>
      <c r="D180" s="185" t="s">
        <v>101</v>
      </c>
      <c r="E180" s="183">
        <f t="shared" si="39"/>
        <v>3121351</v>
      </c>
      <c r="F180" s="183"/>
      <c r="G180" s="178">
        <f>I180</f>
        <v>3121351</v>
      </c>
      <c r="H180" s="178">
        <f>I180</f>
        <v>3121351</v>
      </c>
      <c r="I180" s="178">
        <v>3121351</v>
      </c>
      <c r="J180" s="178"/>
      <c r="K180" s="178"/>
      <c r="L180" s="186"/>
      <c r="M180" s="178"/>
      <c r="N180" s="178"/>
      <c r="O180" s="178"/>
      <c r="P180" s="187"/>
    </row>
    <row r="181" spans="1:16" s="177" customFormat="1" ht="25.5">
      <c r="A181" s="184"/>
      <c r="B181" s="184"/>
      <c r="C181" s="184" t="s">
        <v>92</v>
      </c>
      <c r="D181" s="185" t="s">
        <v>102</v>
      </c>
      <c r="E181" s="183">
        <f t="shared" si="39"/>
        <v>223154</v>
      </c>
      <c r="F181" s="183"/>
      <c r="G181" s="178">
        <f>I181</f>
        <v>223154</v>
      </c>
      <c r="H181" s="178">
        <f>I181</f>
        <v>223154</v>
      </c>
      <c r="I181" s="178">
        <v>223154</v>
      </c>
      <c r="J181" s="178"/>
      <c r="K181" s="178"/>
      <c r="L181" s="186"/>
      <c r="M181" s="178"/>
      <c r="N181" s="178"/>
      <c r="O181" s="178"/>
      <c r="P181" s="187"/>
    </row>
    <row r="182" spans="1:16" s="177" customFormat="1" ht="25.5">
      <c r="A182" s="184"/>
      <c r="B182" s="184"/>
      <c r="C182" s="184" t="s">
        <v>93</v>
      </c>
      <c r="D182" s="185" t="s">
        <v>103</v>
      </c>
      <c r="E182" s="183">
        <f t="shared" si="39"/>
        <v>530107</v>
      </c>
      <c r="F182" s="183"/>
      <c r="G182" s="178">
        <f>J182</f>
        <v>530107</v>
      </c>
      <c r="H182" s="178">
        <f>J182</f>
        <v>530107</v>
      </c>
      <c r="I182" s="178"/>
      <c r="J182" s="178">
        <v>530107</v>
      </c>
      <c r="K182" s="178"/>
      <c r="L182" s="186"/>
      <c r="M182" s="178"/>
      <c r="N182" s="178"/>
      <c r="O182" s="178"/>
      <c r="P182" s="187"/>
    </row>
    <row r="183" spans="1:16" s="177" customFormat="1" ht="15.75">
      <c r="A183" s="184"/>
      <c r="B183" s="184"/>
      <c r="C183" s="184" t="s">
        <v>94</v>
      </c>
      <c r="D183" s="185" t="s">
        <v>104</v>
      </c>
      <c r="E183" s="183">
        <f t="shared" si="39"/>
        <v>85790</v>
      </c>
      <c r="F183" s="183"/>
      <c r="G183" s="178">
        <f>J183</f>
        <v>85790</v>
      </c>
      <c r="H183" s="178">
        <f>J183</f>
        <v>85790</v>
      </c>
      <c r="I183" s="178"/>
      <c r="J183" s="178">
        <v>85790</v>
      </c>
      <c r="K183" s="178"/>
      <c r="L183" s="186"/>
      <c r="M183" s="178"/>
      <c r="N183" s="178"/>
      <c r="O183" s="178"/>
      <c r="P183" s="187"/>
    </row>
    <row r="184" spans="1:16" s="177" customFormat="1" ht="25.5">
      <c r="A184" s="184"/>
      <c r="B184" s="184"/>
      <c r="C184" s="184" t="s">
        <v>95</v>
      </c>
      <c r="D184" s="185" t="s">
        <v>105</v>
      </c>
      <c r="E184" s="183">
        <f t="shared" si="39"/>
        <v>14000</v>
      </c>
      <c r="F184" s="183"/>
      <c r="G184" s="178">
        <f>I184</f>
        <v>14000</v>
      </c>
      <c r="H184" s="178">
        <f>I184</f>
        <v>14000</v>
      </c>
      <c r="I184" s="178">
        <v>14000</v>
      </c>
      <c r="J184" s="178"/>
      <c r="K184" s="178"/>
      <c r="L184" s="186"/>
      <c r="M184" s="178"/>
      <c r="N184" s="178"/>
      <c r="O184" s="178"/>
      <c r="P184" s="187"/>
    </row>
    <row r="185" spans="1:16" s="177" customFormat="1" ht="25.5" hidden="1">
      <c r="A185" s="184"/>
      <c r="B185" s="184"/>
      <c r="C185" s="184" t="s">
        <v>96</v>
      </c>
      <c r="D185" s="185" t="s">
        <v>106</v>
      </c>
      <c r="E185" s="183">
        <f t="shared" si="39"/>
        <v>0</v>
      </c>
      <c r="F185" s="183"/>
      <c r="G185" s="178"/>
      <c r="H185" s="178"/>
      <c r="I185" s="178"/>
      <c r="J185" s="178"/>
      <c r="K185" s="178"/>
      <c r="L185" s="186"/>
      <c r="M185" s="178"/>
      <c r="N185" s="178"/>
      <c r="O185" s="178"/>
      <c r="P185" s="187"/>
    </row>
    <row r="186" spans="1:16" s="177" customFormat="1" ht="38.25" hidden="1">
      <c r="A186" s="184"/>
      <c r="B186" s="184"/>
      <c r="C186" s="184" t="s">
        <v>97</v>
      </c>
      <c r="D186" s="185" t="s">
        <v>107</v>
      </c>
      <c r="E186" s="183">
        <f t="shared" si="39"/>
        <v>0</v>
      </c>
      <c r="F186" s="183"/>
      <c r="G186" s="178"/>
      <c r="H186" s="178"/>
      <c r="I186" s="178"/>
      <c r="J186" s="178"/>
      <c r="K186" s="178"/>
      <c r="L186" s="186"/>
      <c r="M186" s="178"/>
      <c r="N186" s="178"/>
      <c r="O186" s="178"/>
      <c r="P186" s="187"/>
    </row>
    <row r="187" spans="1:16" s="177" customFormat="1" ht="38.25">
      <c r="A187" s="184"/>
      <c r="B187" s="184"/>
      <c r="C187" s="184"/>
      <c r="D187" s="185" t="s">
        <v>398</v>
      </c>
      <c r="E187" s="183">
        <f t="shared" si="39"/>
        <v>689056</v>
      </c>
      <c r="F187" s="183"/>
      <c r="G187" s="178">
        <v>689056</v>
      </c>
      <c r="H187" s="178">
        <v>689056</v>
      </c>
      <c r="I187" s="178"/>
      <c r="J187" s="178"/>
      <c r="K187" s="178"/>
      <c r="L187" s="186"/>
      <c r="M187" s="178"/>
      <c r="N187" s="178"/>
      <c r="O187" s="178"/>
      <c r="P187" s="187"/>
    </row>
    <row r="188" spans="1:16" ht="25.5">
      <c r="A188" s="29"/>
      <c r="B188" s="29" t="s">
        <v>142</v>
      </c>
      <c r="C188" s="29"/>
      <c r="D188" s="50" t="s">
        <v>143</v>
      </c>
      <c r="E188" s="34">
        <f t="shared" si="39"/>
        <v>604135</v>
      </c>
      <c r="F188" s="34"/>
      <c r="G188" s="31">
        <f aca="true" t="shared" si="40" ref="G188:O188">SUM(G189:G198)</f>
        <v>604135</v>
      </c>
      <c r="H188" s="34">
        <f t="shared" si="40"/>
        <v>602491</v>
      </c>
      <c r="I188" s="34">
        <f t="shared" si="40"/>
        <v>431167</v>
      </c>
      <c r="J188" s="34">
        <f t="shared" si="40"/>
        <v>75548</v>
      </c>
      <c r="K188" s="31">
        <f t="shared" si="40"/>
        <v>0</v>
      </c>
      <c r="L188" s="31">
        <f>L190</f>
        <v>1644</v>
      </c>
      <c r="M188" s="31">
        <f t="shared" si="40"/>
        <v>0</v>
      </c>
      <c r="N188" s="31">
        <f t="shared" si="40"/>
        <v>0</v>
      </c>
      <c r="O188" s="31">
        <f t="shared" si="40"/>
        <v>0</v>
      </c>
      <c r="P188" s="17"/>
    </row>
    <row r="189" spans="1:16" ht="36" hidden="1">
      <c r="A189" s="7"/>
      <c r="B189" s="7"/>
      <c r="C189" s="7" t="s">
        <v>126</v>
      </c>
      <c r="D189" s="25" t="s">
        <v>125</v>
      </c>
      <c r="E189" s="34">
        <f t="shared" si="39"/>
        <v>0</v>
      </c>
      <c r="F189" s="34"/>
      <c r="G189" s="9"/>
      <c r="H189" s="195"/>
      <c r="I189" s="195"/>
      <c r="J189" s="195"/>
      <c r="K189" s="9"/>
      <c r="L189" s="39"/>
      <c r="M189" s="9"/>
      <c r="N189" s="9"/>
      <c r="O189" s="9"/>
      <c r="P189" s="17"/>
    </row>
    <row r="190" spans="1:16" s="177" customFormat="1" ht="36">
      <c r="A190" s="184"/>
      <c r="B190" s="184"/>
      <c r="C190" s="184" t="s">
        <v>370</v>
      </c>
      <c r="D190" s="272" t="s">
        <v>373</v>
      </c>
      <c r="E190" s="183">
        <f t="shared" si="39"/>
        <v>1644</v>
      </c>
      <c r="F190" s="183"/>
      <c r="G190" s="178">
        <f>L190</f>
        <v>1644</v>
      </c>
      <c r="H190" s="178"/>
      <c r="I190" s="178"/>
      <c r="J190" s="178"/>
      <c r="K190" s="178"/>
      <c r="L190" s="186">
        <v>1644</v>
      </c>
      <c r="M190" s="178"/>
      <c r="N190" s="178"/>
      <c r="O190" s="178"/>
      <c r="P190" s="187"/>
    </row>
    <row r="191" spans="1:16" s="177" customFormat="1" ht="25.5">
      <c r="A191" s="184"/>
      <c r="B191" s="184"/>
      <c r="C191" s="184" t="s">
        <v>91</v>
      </c>
      <c r="D191" s="185" t="s">
        <v>101</v>
      </c>
      <c r="E191" s="183">
        <f t="shared" si="39"/>
        <v>401105</v>
      </c>
      <c r="F191" s="183"/>
      <c r="G191" s="178">
        <f>I191</f>
        <v>401105</v>
      </c>
      <c r="H191" s="178">
        <f>I191</f>
        <v>401105</v>
      </c>
      <c r="I191" s="178">
        <v>401105</v>
      </c>
      <c r="J191" s="178"/>
      <c r="K191" s="178"/>
      <c r="L191" s="186"/>
      <c r="M191" s="178"/>
      <c r="N191" s="178"/>
      <c r="O191" s="178"/>
      <c r="P191" s="187"/>
    </row>
    <row r="192" spans="1:16" s="177" customFormat="1" ht="25.5">
      <c r="A192" s="184"/>
      <c r="B192" s="184"/>
      <c r="C192" s="184" t="s">
        <v>92</v>
      </c>
      <c r="D192" s="185" t="s">
        <v>102</v>
      </c>
      <c r="E192" s="183">
        <f t="shared" si="39"/>
        <v>29490</v>
      </c>
      <c r="F192" s="183"/>
      <c r="G192" s="178">
        <f>I192</f>
        <v>29490</v>
      </c>
      <c r="H192" s="178">
        <f>I192</f>
        <v>29490</v>
      </c>
      <c r="I192" s="178">
        <v>29490</v>
      </c>
      <c r="J192" s="178"/>
      <c r="K192" s="178"/>
      <c r="L192" s="186"/>
      <c r="M192" s="178"/>
      <c r="N192" s="178"/>
      <c r="O192" s="178"/>
      <c r="P192" s="187"/>
    </row>
    <row r="193" spans="1:16" s="177" customFormat="1" ht="25.5">
      <c r="A193" s="184"/>
      <c r="B193" s="184"/>
      <c r="C193" s="184" t="s">
        <v>93</v>
      </c>
      <c r="D193" s="185" t="s">
        <v>103</v>
      </c>
      <c r="E193" s="183">
        <f t="shared" si="39"/>
        <v>65449</v>
      </c>
      <c r="F193" s="183"/>
      <c r="G193" s="178">
        <f>J193</f>
        <v>65449</v>
      </c>
      <c r="H193" s="178">
        <f>J193</f>
        <v>65449</v>
      </c>
      <c r="I193" s="178"/>
      <c r="J193" s="178">
        <v>65449</v>
      </c>
      <c r="K193" s="178"/>
      <c r="L193" s="186"/>
      <c r="M193" s="178"/>
      <c r="N193" s="178"/>
      <c r="O193" s="178"/>
      <c r="P193" s="187"/>
    </row>
    <row r="194" spans="1:16" s="177" customFormat="1" ht="15.75">
      <c r="A194" s="184"/>
      <c r="B194" s="184"/>
      <c r="C194" s="184" t="s">
        <v>94</v>
      </c>
      <c r="D194" s="185" t="s">
        <v>104</v>
      </c>
      <c r="E194" s="183">
        <f t="shared" si="39"/>
        <v>10099</v>
      </c>
      <c r="F194" s="183"/>
      <c r="G194" s="178">
        <f>J194</f>
        <v>10099</v>
      </c>
      <c r="H194" s="178">
        <f>J194</f>
        <v>10099</v>
      </c>
      <c r="I194" s="178"/>
      <c r="J194" s="178">
        <v>10099</v>
      </c>
      <c r="K194" s="178"/>
      <c r="L194" s="186"/>
      <c r="M194" s="178"/>
      <c r="N194" s="178"/>
      <c r="O194" s="178"/>
      <c r="P194" s="187"/>
    </row>
    <row r="195" spans="1:16" s="177" customFormat="1" ht="25.5" customHeight="1">
      <c r="A195" s="184"/>
      <c r="B195" s="184"/>
      <c r="C195" s="184" t="s">
        <v>95</v>
      </c>
      <c r="D195" s="185" t="s">
        <v>105</v>
      </c>
      <c r="E195" s="183">
        <f t="shared" si="39"/>
        <v>572</v>
      </c>
      <c r="F195" s="183"/>
      <c r="G195" s="178">
        <f>I195</f>
        <v>572</v>
      </c>
      <c r="H195" s="178">
        <f>I195</f>
        <v>572</v>
      </c>
      <c r="I195" s="178">
        <v>572</v>
      </c>
      <c r="J195" s="178"/>
      <c r="K195" s="178"/>
      <c r="L195" s="186"/>
      <c r="M195" s="178"/>
      <c r="N195" s="178"/>
      <c r="O195" s="178"/>
      <c r="P195" s="187"/>
    </row>
    <row r="196" spans="1:16" s="177" customFormat="1" ht="28.5" customHeight="1" hidden="1">
      <c r="A196" s="184"/>
      <c r="B196" s="184"/>
      <c r="C196" s="184" t="s">
        <v>96</v>
      </c>
      <c r="D196" s="185" t="s">
        <v>106</v>
      </c>
      <c r="E196" s="183">
        <f t="shared" si="39"/>
        <v>0</v>
      </c>
      <c r="F196" s="183"/>
      <c r="G196" s="178"/>
      <c r="H196" s="178"/>
      <c r="I196" s="178"/>
      <c r="J196" s="178"/>
      <c r="K196" s="178"/>
      <c r="L196" s="186"/>
      <c r="M196" s="178"/>
      <c r="N196" s="178"/>
      <c r="O196" s="178"/>
      <c r="P196" s="187"/>
    </row>
    <row r="197" spans="1:16" s="177" customFormat="1" ht="38.25" hidden="1">
      <c r="A197" s="184"/>
      <c r="B197" s="184"/>
      <c r="C197" s="184" t="s">
        <v>97</v>
      </c>
      <c r="D197" s="185" t="s">
        <v>107</v>
      </c>
      <c r="E197" s="183">
        <f t="shared" si="39"/>
        <v>0</v>
      </c>
      <c r="F197" s="183"/>
      <c r="G197" s="178"/>
      <c r="H197" s="178"/>
      <c r="I197" s="178"/>
      <c r="J197" s="178"/>
      <c r="K197" s="178"/>
      <c r="L197" s="186"/>
      <c r="M197" s="178"/>
      <c r="N197" s="178"/>
      <c r="O197" s="178"/>
      <c r="P197" s="187"/>
    </row>
    <row r="198" spans="1:16" s="177" customFormat="1" ht="41.25" customHeight="1">
      <c r="A198" s="184"/>
      <c r="B198" s="184"/>
      <c r="C198" s="184"/>
      <c r="D198" s="185" t="s">
        <v>398</v>
      </c>
      <c r="E198" s="183">
        <f t="shared" si="39"/>
        <v>95776</v>
      </c>
      <c r="F198" s="183"/>
      <c r="G198" s="178">
        <v>95776</v>
      </c>
      <c r="H198" s="178">
        <v>95776</v>
      </c>
      <c r="I198" s="178"/>
      <c r="J198" s="178"/>
      <c r="K198" s="178"/>
      <c r="L198" s="186"/>
      <c r="M198" s="178"/>
      <c r="N198" s="178"/>
      <c r="O198" s="178"/>
      <c r="P198" s="187"/>
    </row>
    <row r="199" spans="1:16" ht="42" customHeight="1">
      <c r="A199" s="29"/>
      <c r="B199" s="29" t="s">
        <v>145</v>
      </c>
      <c r="C199" s="29"/>
      <c r="D199" s="50" t="s">
        <v>146</v>
      </c>
      <c r="E199" s="31">
        <f t="shared" si="39"/>
        <v>33770</v>
      </c>
      <c r="F199" s="31"/>
      <c r="G199" s="31">
        <f aca="true" t="shared" si="41" ref="G199:O199">G200</f>
        <v>33770</v>
      </c>
      <c r="H199" s="34">
        <f t="shared" si="41"/>
        <v>33770</v>
      </c>
      <c r="I199" s="34">
        <f t="shared" si="41"/>
        <v>0</v>
      </c>
      <c r="J199" s="34">
        <f t="shared" si="41"/>
        <v>0</v>
      </c>
      <c r="K199" s="31">
        <f t="shared" si="41"/>
        <v>0</v>
      </c>
      <c r="L199" s="31"/>
      <c r="M199" s="31">
        <f t="shared" si="41"/>
        <v>0</v>
      </c>
      <c r="N199" s="31">
        <f t="shared" si="41"/>
        <v>0</v>
      </c>
      <c r="O199" s="31">
        <f t="shared" si="41"/>
        <v>0</v>
      </c>
      <c r="P199" s="17"/>
    </row>
    <row r="200" spans="1:16" s="177" customFormat="1" ht="38.25">
      <c r="A200" s="184"/>
      <c r="B200" s="184"/>
      <c r="C200" s="184"/>
      <c r="D200" s="185" t="s">
        <v>398</v>
      </c>
      <c r="E200" s="183">
        <f t="shared" si="39"/>
        <v>33770</v>
      </c>
      <c r="F200" s="178"/>
      <c r="G200" s="178">
        <v>33770</v>
      </c>
      <c r="H200" s="178">
        <v>33770</v>
      </c>
      <c r="I200" s="178"/>
      <c r="J200" s="178"/>
      <c r="K200" s="178"/>
      <c r="L200" s="186"/>
      <c r="M200" s="178"/>
      <c r="N200" s="178"/>
      <c r="O200" s="178"/>
      <c r="P200" s="187"/>
    </row>
    <row r="201" spans="1:16" ht="15.75">
      <c r="A201" s="29"/>
      <c r="B201" s="29" t="s">
        <v>144</v>
      </c>
      <c r="C201" s="29"/>
      <c r="D201" s="50" t="s">
        <v>114</v>
      </c>
      <c r="E201" s="31">
        <f t="shared" si="39"/>
        <v>170000</v>
      </c>
      <c r="F201" s="31"/>
      <c r="G201" s="31">
        <f>G202+G203+G204+G205+G206+G207</f>
        <v>170000</v>
      </c>
      <c r="H201" s="34">
        <f>H202+H203+H204+H205+H206+H207</f>
        <v>170000</v>
      </c>
      <c r="I201" s="34">
        <f aca="true" t="shared" si="42" ref="I201:N201">I202+I203+I204+I205+I206+I207</f>
        <v>0</v>
      </c>
      <c r="J201" s="34">
        <f t="shared" si="42"/>
        <v>0</v>
      </c>
      <c r="K201" s="31">
        <f t="shared" si="42"/>
        <v>0</v>
      </c>
      <c r="L201" s="31">
        <f t="shared" si="42"/>
        <v>0</v>
      </c>
      <c r="M201" s="31">
        <f t="shared" si="42"/>
        <v>0</v>
      </c>
      <c r="N201" s="31">
        <f t="shared" si="42"/>
        <v>0</v>
      </c>
      <c r="O201" s="31">
        <f>O207</f>
        <v>0</v>
      </c>
      <c r="P201" s="17"/>
    </row>
    <row r="202" spans="1:16" ht="30" hidden="1">
      <c r="A202" s="29"/>
      <c r="B202" s="29"/>
      <c r="C202" s="182" t="s">
        <v>382</v>
      </c>
      <c r="D202" s="170" t="s">
        <v>101</v>
      </c>
      <c r="E202" s="31">
        <f t="shared" si="39"/>
        <v>0</v>
      </c>
      <c r="F202" s="31"/>
      <c r="G202" s="39">
        <f>I202</f>
        <v>0</v>
      </c>
      <c r="H202" s="35">
        <f>I202</f>
        <v>0</v>
      </c>
      <c r="I202" s="35"/>
      <c r="J202" s="34"/>
      <c r="K202" s="31"/>
      <c r="L202" s="31"/>
      <c r="M202" s="31"/>
      <c r="N202" s="31"/>
      <c r="O202" s="31"/>
      <c r="P202" s="17"/>
    </row>
    <row r="203" spans="1:16" ht="30" hidden="1">
      <c r="A203" s="29"/>
      <c r="B203" s="29"/>
      <c r="C203" s="182" t="s">
        <v>383</v>
      </c>
      <c r="D203" s="170" t="s">
        <v>103</v>
      </c>
      <c r="E203" s="31">
        <f t="shared" si="39"/>
        <v>0</v>
      </c>
      <c r="F203" s="31"/>
      <c r="G203" s="39">
        <f>J203</f>
        <v>0</v>
      </c>
      <c r="H203" s="35">
        <f>J203</f>
        <v>0</v>
      </c>
      <c r="I203" s="35"/>
      <c r="J203" s="35"/>
      <c r="K203" s="31"/>
      <c r="L203" s="31"/>
      <c r="M203" s="31"/>
      <c r="N203" s="31"/>
      <c r="O203" s="31"/>
      <c r="P203" s="17"/>
    </row>
    <row r="204" spans="1:16" ht="30" hidden="1">
      <c r="A204" s="29"/>
      <c r="B204" s="29"/>
      <c r="C204" s="182" t="s">
        <v>384</v>
      </c>
      <c r="D204" s="170" t="s">
        <v>104</v>
      </c>
      <c r="E204" s="31">
        <f t="shared" si="39"/>
        <v>0</v>
      </c>
      <c r="F204" s="31"/>
      <c r="G204" s="39">
        <f>J204</f>
        <v>0</v>
      </c>
      <c r="H204" s="35">
        <f>J204</f>
        <v>0</v>
      </c>
      <c r="I204" s="34"/>
      <c r="J204" s="35"/>
      <c r="K204" s="31"/>
      <c r="L204" s="31"/>
      <c r="M204" s="31"/>
      <c r="N204" s="31"/>
      <c r="O204" s="31"/>
      <c r="P204" s="17"/>
    </row>
    <row r="205" spans="1:16" ht="30" hidden="1">
      <c r="A205" s="29"/>
      <c r="B205" s="29"/>
      <c r="C205" s="182" t="s">
        <v>385</v>
      </c>
      <c r="D205" s="170" t="s">
        <v>105</v>
      </c>
      <c r="E205" s="31">
        <f t="shared" si="39"/>
        <v>0</v>
      </c>
      <c r="F205" s="31"/>
      <c r="G205" s="39">
        <f>I205</f>
        <v>0</v>
      </c>
      <c r="H205" s="35">
        <f>I205</f>
        <v>0</v>
      </c>
      <c r="I205" s="35"/>
      <c r="J205" s="34"/>
      <c r="K205" s="31"/>
      <c r="L205" s="31"/>
      <c r="M205" s="31"/>
      <c r="N205" s="31"/>
      <c r="O205" s="31"/>
      <c r="P205" s="17"/>
    </row>
    <row r="206" spans="1:16" ht="63.75" hidden="1">
      <c r="A206" s="29"/>
      <c r="B206" s="29"/>
      <c r="C206" s="29"/>
      <c r="D206" s="170" t="s">
        <v>386</v>
      </c>
      <c r="E206" s="31">
        <f t="shared" si="39"/>
        <v>0</v>
      </c>
      <c r="F206" s="31"/>
      <c r="G206" s="39"/>
      <c r="H206" s="35"/>
      <c r="I206" s="34"/>
      <c r="J206" s="34"/>
      <c r="K206" s="31"/>
      <c r="L206" s="31"/>
      <c r="M206" s="31"/>
      <c r="N206" s="31"/>
      <c r="O206" s="31"/>
      <c r="P206" s="17"/>
    </row>
    <row r="207" spans="1:16" s="177" customFormat="1" ht="38.25">
      <c r="A207" s="184"/>
      <c r="B207" s="184"/>
      <c r="C207" s="184"/>
      <c r="D207" s="185" t="s">
        <v>398</v>
      </c>
      <c r="E207" s="183">
        <f aca="true" t="shared" si="43" ref="E207:E244">G207+O207</f>
        <v>170000</v>
      </c>
      <c r="F207" s="178"/>
      <c r="G207" s="178">
        <v>170000</v>
      </c>
      <c r="H207" s="178">
        <v>170000</v>
      </c>
      <c r="I207" s="178"/>
      <c r="J207" s="178"/>
      <c r="K207" s="178"/>
      <c r="L207" s="186"/>
      <c r="M207" s="178"/>
      <c r="N207" s="178"/>
      <c r="O207" s="178"/>
      <c r="P207" s="187"/>
    </row>
    <row r="208" spans="1:16" s="179" customFormat="1" ht="15.75">
      <c r="A208" s="11" t="s">
        <v>61</v>
      </c>
      <c r="B208" s="11"/>
      <c r="C208" s="11"/>
      <c r="D208" s="16" t="s">
        <v>62</v>
      </c>
      <c r="E208" s="13">
        <f t="shared" si="43"/>
        <v>10392083</v>
      </c>
      <c r="F208" s="13"/>
      <c r="G208" s="13">
        <f>G209</f>
        <v>10392083</v>
      </c>
      <c r="H208" s="13">
        <f>H209</f>
        <v>68083</v>
      </c>
      <c r="I208" s="13">
        <f aca="true" t="shared" si="44" ref="I208:O208">I209</f>
        <v>0</v>
      </c>
      <c r="J208" s="13">
        <f t="shared" si="44"/>
        <v>0</v>
      </c>
      <c r="K208" s="13">
        <f t="shared" si="44"/>
        <v>10324000</v>
      </c>
      <c r="L208" s="13"/>
      <c r="M208" s="13">
        <f t="shared" si="44"/>
        <v>0</v>
      </c>
      <c r="N208" s="13">
        <f t="shared" si="44"/>
        <v>0</v>
      </c>
      <c r="O208" s="13">
        <f t="shared" si="44"/>
        <v>0</v>
      </c>
      <c r="P208" s="180"/>
    </row>
    <row r="209" spans="1:16" ht="89.25">
      <c r="A209" s="33"/>
      <c r="B209" s="33" t="s">
        <v>63</v>
      </c>
      <c r="C209" s="33"/>
      <c r="D209" s="105" t="s">
        <v>147</v>
      </c>
      <c r="E209" s="34">
        <f t="shared" si="43"/>
        <v>10392083</v>
      </c>
      <c r="F209" s="34"/>
      <c r="G209" s="34">
        <f>G210+G211</f>
        <v>10392083</v>
      </c>
      <c r="H209" s="34">
        <f>H210+H211</f>
        <v>68083</v>
      </c>
      <c r="I209" s="34">
        <f>I210+I211</f>
        <v>0</v>
      </c>
      <c r="J209" s="34">
        <f>J210+J211</f>
        <v>0</v>
      </c>
      <c r="K209" s="34">
        <f>K210+K211</f>
        <v>10324000</v>
      </c>
      <c r="L209" s="34"/>
      <c r="M209" s="34">
        <f>M210+M211</f>
        <v>0</v>
      </c>
      <c r="N209" s="34">
        <f>N210+N211</f>
        <v>0</v>
      </c>
      <c r="O209" s="34">
        <f>O210+O211</f>
        <v>0</v>
      </c>
      <c r="P209" s="17"/>
    </row>
    <row r="210" spans="1:16" s="177" customFormat="1" ht="96.75" customHeight="1">
      <c r="A210" s="188"/>
      <c r="B210" s="188"/>
      <c r="C210" s="184" t="s">
        <v>69</v>
      </c>
      <c r="D210" s="185" t="s">
        <v>151</v>
      </c>
      <c r="E210" s="183">
        <f t="shared" si="43"/>
        <v>10324000</v>
      </c>
      <c r="F210" s="186"/>
      <c r="G210" s="186">
        <v>10324000</v>
      </c>
      <c r="H210" s="186"/>
      <c r="I210" s="186"/>
      <c r="J210" s="186"/>
      <c r="K210" s="186">
        <v>10324000</v>
      </c>
      <c r="L210" s="186"/>
      <c r="M210" s="186"/>
      <c r="N210" s="186"/>
      <c r="O210" s="186"/>
      <c r="P210" s="187"/>
    </row>
    <row r="211" spans="1:16" s="177" customFormat="1" ht="38.25">
      <c r="A211" s="188"/>
      <c r="B211" s="188"/>
      <c r="C211" s="184"/>
      <c r="D211" s="185" t="s">
        <v>398</v>
      </c>
      <c r="E211" s="183">
        <f t="shared" si="43"/>
        <v>68083</v>
      </c>
      <c r="F211" s="186"/>
      <c r="G211" s="186">
        <v>68083</v>
      </c>
      <c r="H211" s="186">
        <v>68083</v>
      </c>
      <c r="I211" s="186"/>
      <c r="J211" s="186"/>
      <c r="K211" s="186"/>
      <c r="L211" s="186"/>
      <c r="M211" s="186"/>
      <c r="N211" s="186"/>
      <c r="O211" s="186"/>
      <c r="P211" s="187"/>
    </row>
    <row r="212" spans="1:16" ht="15.75">
      <c r="A212" s="14">
        <v>852</v>
      </c>
      <c r="B212" s="14"/>
      <c r="C212" s="14"/>
      <c r="D212" s="37" t="s">
        <v>66</v>
      </c>
      <c r="E212" s="41">
        <f t="shared" si="43"/>
        <v>6537918</v>
      </c>
      <c r="F212" s="14"/>
      <c r="G212" s="41">
        <f>G213+G226+G228+G235+G245</f>
        <v>6537918</v>
      </c>
      <c r="H212" s="41">
        <f>H213+H226+H228+H235+H245</f>
        <v>1188965</v>
      </c>
      <c r="I212" s="41">
        <f aca="true" t="shared" si="45" ref="I212:O212">I213+I226+I228+I235+I244+I246</f>
        <v>845487</v>
      </c>
      <c r="J212" s="41">
        <f t="shared" si="45"/>
        <v>151528</v>
      </c>
      <c r="K212" s="41">
        <f t="shared" si="45"/>
        <v>3259522</v>
      </c>
      <c r="L212" s="41">
        <f t="shared" si="45"/>
        <v>2089431</v>
      </c>
      <c r="M212" s="41">
        <f t="shared" si="45"/>
        <v>0</v>
      </c>
      <c r="N212" s="41">
        <f t="shared" si="45"/>
        <v>0</v>
      </c>
      <c r="O212" s="41">
        <f t="shared" si="45"/>
        <v>0</v>
      </c>
      <c r="P212" s="162"/>
    </row>
    <row r="213" spans="1:16" ht="25.5">
      <c r="A213" s="29"/>
      <c r="B213" s="29" t="s">
        <v>67</v>
      </c>
      <c r="C213" s="29"/>
      <c r="D213" s="50" t="s">
        <v>148</v>
      </c>
      <c r="E213" s="34">
        <f t="shared" si="43"/>
        <v>3488100</v>
      </c>
      <c r="F213" s="34"/>
      <c r="G213" s="31">
        <f>SUM(G214:G225)</f>
        <v>3488100</v>
      </c>
      <c r="H213" s="34">
        <f>SUM(H214:H225)</f>
        <v>156300</v>
      </c>
      <c r="I213" s="34">
        <f aca="true" t="shared" si="46" ref="I213:O213">SUM(I214:I225)</f>
        <v>82100</v>
      </c>
      <c r="J213" s="34">
        <f t="shared" si="46"/>
        <v>14700</v>
      </c>
      <c r="K213" s="31">
        <f t="shared" si="46"/>
        <v>3038000</v>
      </c>
      <c r="L213" s="31">
        <f t="shared" si="46"/>
        <v>293800</v>
      </c>
      <c r="M213" s="31">
        <f t="shared" si="46"/>
        <v>0</v>
      </c>
      <c r="N213" s="31">
        <f t="shared" si="46"/>
        <v>0</v>
      </c>
      <c r="O213" s="31">
        <f t="shared" si="46"/>
        <v>0</v>
      </c>
      <c r="P213" s="17"/>
    </row>
    <row r="214" spans="1:16" s="177" customFormat="1" ht="94.5" customHeight="1">
      <c r="A214" s="270"/>
      <c r="B214" s="270"/>
      <c r="C214" s="270" t="s">
        <v>69</v>
      </c>
      <c r="D214" s="185" t="s">
        <v>151</v>
      </c>
      <c r="E214" s="183">
        <f t="shared" si="43"/>
        <v>750000</v>
      </c>
      <c r="F214" s="186"/>
      <c r="G214" s="186">
        <v>750000</v>
      </c>
      <c r="H214" s="186"/>
      <c r="I214" s="186"/>
      <c r="J214" s="186"/>
      <c r="K214" s="186">
        <v>750000</v>
      </c>
      <c r="L214" s="186"/>
      <c r="M214" s="186"/>
      <c r="N214" s="186"/>
      <c r="O214" s="186"/>
      <c r="P214" s="187"/>
    </row>
    <row r="215" spans="1:16" s="177" customFormat="1" ht="63" customHeight="1" hidden="1">
      <c r="A215" s="184"/>
      <c r="B215" s="184"/>
      <c r="C215" s="184" t="s">
        <v>149</v>
      </c>
      <c r="D215" s="272" t="s">
        <v>150</v>
      </c>
      <c r="E215" s="183">
        <f t="shared" si="43"/>
        <v>0</v>
      </c>
      <c r="F215" s="183"/>
      <c r="G215" s="178"/>
      <c r="H215" s="178"/>
      <c r="I215" s="178"/>
      <c r="J215" s="178"/>
      <c r="K215" s="178"/>
      <c r="L215" s="186"/>
      <c r="M215" s="178"/>
      <c r="N215" s="178"/>
      <c r="O215" s="178"/>
      <c r="P215" s="187"/>
    </row>
    <row r="216" spans="1:16" s="177" customFormat="1" ht="87.75" customHeight="1">
      <c r="A216" s="184"/>
      <c r="B216" s="184"/>
      <c r="C216" s="184" t="s">
        <v>340</v>
      </c>
      <c r="D216" s="272" t="s">
        <v>341</v>
      </c>
      <c r="E216" s="183">
        <f t="shared" si="43"/>
        <v>2288000</v>
      </c>
      <c r="F216" s="183"/>
      <c r="G216" s="178">
        <v>2288000</v>
      </c>
      <c r="H216" s="178"/>
      <c r="I216" s="178"/>
      <c r="J216" s="178"/>
      <c r="K216" s="178">
        <v>2288000</v>
      </c>
      <c r="L216" s="186"/>
      <c r="M216" s="178"/>
      <c r="N216" s="178"/>
      <c r="O216" s="178"/>
      <c r="P216" s="187"/>
    </row>
    <row r="217" spans="1:16" s="177" customFormat="1" ht="87.75" customHeight="1">
      <c r="A217" s="184"/>
      <c r="B217" s="184"/>
      <c r="C217" s="184" t="s">
        <v>381</v>
      </c>
      <c r="D217" s="272" t="s">
        <v>207</v>
      </c>
      <c r="E217" s="183">
        <f t="shared" si="43"/>
        <v>293800</v>
      </c>
      <c r="F217" s="183"/>
      <c r="G217" s="178">
        <f>L217</f>
        <v>293800</v>
      </c>
      <c r="H217" s="178"/>
      <c r="I217" s="178"/>
      <c r="J217" s="178"/>
      <c r="K217" s="178"/>
      <c r="L217" s="186">
        <v>293800</v>
      </c>
      <c r="M217" s="178"/>
      <c r="N217" s="178"/>
      <c r="O217" s="178"/>
      <c r="P217" s="187"/>
    </row>
    <row r="218" spans="1:16" s="177" customFormat="1" ht="25.5">
      <c r="A218" s="184"/>
      <c r="B218" s="184"/>
      <c r="C218" s="184" t="s">
        <v>91</v>
      </c>
      <c r="D218" s="185" t="s">
        <v>101</v>
      </c>
      <c r="E218" s="183">
        <f t="shared" si="43"/>
        <v>40200</v>
      </c>
      <c r="F218" s="183"/>
      <c r="G218" s="178">
        <v>40200</v>
      </c>
      <c r="H218" s="178">
        <f>I218</f>
        <v>40200</v>
      </c>
      <c r="I218" s="178">
        <v>40200</v>
      </c>
      <c r="J218" s="178"/>
      <c r="K218" s="178"/>
      <c r="L218" s="186"/>
      <c r="M218" s="178"/>
      <c r="N218" s="178"/>
      <c r="O218" s="178"/>
      <c r="P218" s="187"/>
    </row>
    <row r="219" spans="1:16" s="177" customFormat="1" ht="30.75" customHeight="1">
      <c r="A219" s="184"/>
      <c r="B219" s="184"/>
      <c r="C219" s="184" t="s">
        <v>92</v>
      </c>
      <c r="D219" s="185" t="s">
        <v>102</v>
      </c>
      <c r="E219" s="183">
        <f t="shared" si="43"/>
        <v>1600</v>
      </c>
      <c r="F219" s="183"/>
      <c r="G219" s="178">
        <v>1600</v>
      </c>
      <c r="H219" s="178">
        <f>I219</f>
        <v>1600</v>
      </c>
      <c r="I219" s="178">
        <v>1600</v>
      </c>
      <c r="J219" s="178"/>
      <c r="K219" s="178"/>
      <c r="L219" s="186"/>
      <c r="M219" s="178"/>
      <c r="N219" s="178"/>
      <c r="O219" s="178"/>
      <c r="P219" s="187"/>
    </row>
    <row r="220" spans="1:16" s="177" customFormat="1" ht="28.5" customHeight="1">
      <c r="A220" s="184"/>
      <c r="B220" s="184"/>
      <c r="C220" s="184" t="s">
        <v>93</v>
      </c>
      <c r="D220" s="185" t="s">
        <v>103</v>
      </c>
      <c r="E220" s="183">
        <f t="shared" si="43"/>
        <v>12500</v>
      </c>
      <c r="F220" s="183"/>
      <c r="G220" s="178">
        <v>12500</v>
      </c>
      <c r="H220" s="178">
        <f>J220</f>
        <v>12500</v>
      </c>
      <c r="I220" s="178"/>
      <c r="J220" s="178">
        <v>12500</v>
      </c>
      <c r="K220" s="178"/>
      <c r="L220" s="186"/>
      <c r="M220" s="178"/>
      <c r="N220" s="178"/>
      <c r="O220" s="178"/>
      <c r="P220" s="187"/>
    </row>
    <row r="221" spans="1:16" s="177" customFormat="1" ht="43.5" customHeight="1">
      <c r="A221" s="184"/>
      <c r="B221" s="184"/>
      <c r="C221" s="184" t="s">
        <v>94</v>
      </c>
      <c r="D221" s="185" t="s">
        <v>104</v>
      </c>
      <c r="E221" s="183">
        <f t="shared" si="43"/>
        <v>2200</v>
      </c>
      <c r="F221" s="183"/>
      <c r="G221" s="178">
        <v>2200</v>
      </c>
      <c r="H221" s="178">
        <f>J221</f>
        <v>2200</v>
      </c>
      <c r="I221" s="178"/>
      <c r="J221" s="178">
        <v>2200</v>
      </c>
      <c r="K221" s="178"/>
      <c r="L221" s="186"/>
      <c r="M221" s="178"/>
      <c r="N221" s="178"/>
      <c r="O221" s="178"/>
      <c r="P221" s="187"/>
    </row>
    <row r="222" spans="1:16" s="177" customFormat="1" ht="25.5">
      <c r="A222" s="184"/>
      <c r="B222" s="184"/>
      <c r="C222" s="184" t="s">
        <v>95</v>
      </c>
      <c r="D222" s="185" t="s">
        <v>105</v>
      </c>
      <c r="E222" s="183">
        <f t="shared" si="43"/>
        <v>40300</v>
      </c>
      <c r="F222" s="183"/>
      <c r="G222" s="178">
        <v>40300</v>
      </c>
      <c r="H222" s="178">
        <f>I222</f>
        <v>40300</v>
      </c>
      <c r="I222" s="178">
        <v>40300</v>
      </c>
      <c r="J222" s="178"/>
      <c r="K222" s="178"/>
      <c r="L222" s="186"/>
      <c r="M222" s="178"/>
      <c r="N222" s="178"/>
      <c r="O222" s="178"/>
      <c r="P222" s="187"/>
    </row>
    <row r="223" spans="1:16" s="177" customFormat="1" ht="24" customHeight="1" hidden="1">
      <c r="A223" s="184"/>
      <c r="B223" s="184"/>
      <c r="C223" s="184" t="s">
        <v>96</v>
      </c>
      <c r="D223" s="185" t="s">
        <v>106</v>
      </c>
      <c r="E223" s="183">
        <f t="shared" si="43"/>
        <v>0</v>
      </c>
      <c r="F223" s="183"/>
      <c r="G223" s="178"/>
      <c r="H223" s="178"/>
      <c r="I223" s="178"/>
      <c r="J223" s="178"/>
      <c r="K223" s="178"/>
      <c r="L223" s="186"/>
      <c r="M223" s="178"/>
      <c r="N223" s="178"/>
      <c r="O223" s="178"/>
      <c r="P223" s="187"/>
    </row>
    <row r="224" spans="1:16" s="177" customFormat="1" ht="38.25" hidden="1">
      <c r="A224" s="184"/>
      <c r="B224" s="184"/>
      <c r="C224" s="184" t="s">
        <v>97</v>
      </c>
      <c r="D224" s="185" t="s">
        <v>107</v>
      </c>
      <c r="E224" s="183">
        <f t="shared" si="43"/>
        <v>0</v>
      </c>
      <c r="F224" s="183"/>
      <c r="G224" s="178"/>
      <c r="H224" s="178"/>
      <c r="I224" s="178"/>
      <c r="J224" s="178"/>
      <c r="K224" s="178"/>
      <c r="L224" s="186"/>
      <c r="M224" s="178"/>
      <c r="N224" s="178"/>
      <c r="O224" s="178"/>
      <c r="P224" s="187"/>
    </row>
    <row r="225" spans="1:16" s="177" customFormat="1" ht="38.25">
      <c r="A225" s="184"/>
      <c r="B225" s="184"/>
      <c r="C225" s="184"/>
      <c r="D225" s="185" t="s">
        <v>398</v>
      </c>
      <c r="E225" s="183">
        <f t="shared" si="43"/>
        <v>59500</v>
      </c>
      <c r="F225" s="183"/>
      <c r="G225" s="178">
        <v>59500</v>
      </c>
      <c r="H225" s="178">
        <v>59500</v>
      </c>
      <c r="I225" s="178"/>
      <c r="J225" s="178"/>
      <c r="K225" s="178"/>
      <c r="L225" s="186"/>
      <c r="M225" s="178"/>
      <c r="N225" s="178"/>
      <c r="O225" s="178"/>
      <c r="P225" s="187"/>
    </row>
    <row r="226" spans="1:16" ht="25.5" hidden="1">
      <c r="A226" s="29"/>
      <c r="B226" s="29" t="s">
        <v>70</v>
      </c>
      <c r="C226" s="29"/>
      <c r="D226" s="50" t="s">
        <v>71</v>
      </c>
      <c r="E226" s="34">
        <f t="shared" si="43"/>
        <v>0</v>
      </c>
      <c r="F226" s="34"/>
      <c r="G226" s="31">
        <f>G227</f>
        <v>0</v>
      </c>
      <c r="H226" s="34"/>
      <c r="I226" s="34">
        <f aca="true" t="shared" si="47" ref="I226:O226">I227</f>
        <v>0</v>
      </c>
      <c r="J226" s="34">
        <f t="shared" si="47"/>
        <v>0</v>
      </c>
      <c r="K226" s="31">
        <f t="shared" si="47"/>
        <v>0</v>
      </c>
      <c r="L226" s="31"/>
      <c r="M226" s="31">
        <f t="shared" si="47"/>
        <v>0</v>
      </c>
      <c r="N226" s="31">
        <f t="shared" si="47"/>
        <v>0</v>
      </c>
      <c r="O226" s="31">
        <f t="shared" si="47"/>
        <v>0</v>
      </c>
      <c r="P226" s="17"/>
    </row>
    <row r="227" spans="1:16" ht="89.25" hidden="1">
      <c r="A227" s="51"/>
      <c r="B227" s="51"/>
      <c r="C227" s="51" t="s">
        <v>340</v>
      </c>
      <c r="D227" s="26" t="s">
        <v>341</v>
      </c>
      <c r="E227" s="34">
        <f t="shared" si="43"/>
        <v>0</v>
      </c>
      <c r="F227" s="35"/>
      <c r="G227" s="39"/>
      <c r="H227" s="35"/>
      <c r="I227" s="35"/>
      <c r="J227" s="35"/>
      <c r="K227" s="39"/>
      <c r="L227" s="39"/>
      <c r="M227" s="39"/>
      <c r="N227" s="39"/>
      <c r="O227" s="39"/>
      <c r="P227" s="17"/>
    </row>
    <row r="228" spans="1:16" ht="15.75">
      <c r="A228" s="38"/>
      <c r="B228" s="36">
        <v>85204</v>
      </c>
      <c r="C228" s="38"/>
      <c r="D228" s="158" t="s">
        <v>75</v>
      </c>
      <c r="E228" s="40">
        <f t="shared" si="43"/>
        <v>2275846</v>
      </c>
      <c r="F228" s="38"/>
      <c r="G228" s="40">
        <f>SUM(G229:G234)</f>
        <v>2275846</v>
      </c>
      <c r="H228" s="200">
        <f>SUM(H229:H234)</f>
        <v>265215</v>
      </c>
      <c r="I228" s="200">
        <f aca="true" t="shared" si="48" ref="I228:O228">SUM(I229:I234)</f>
        <v>225387</v>
      </c>
      <c r="J228" s="200">
        <f t="shared" si="48"/>
        <v>39828</v>
      </c>
      <c r="K228" s="40">
        <f t="shared" si="48"/>
        <v>215000</v>
      </c>
      <c r="L228" s="40">
        <f t="shared" si="48"/>
        <v>1795631</v>
      </c>
      <c r="M228" s="40">
        <f t="shared" si="48"/>
        <v>0</v>
      </c>
      <c r="N228" s="40">
        <f t="shared" si="48"/>
        <v>0</v>
      </c>
      <c r="O228" s="40">
        <f t="shared" si="48"/>
        <v>0</v>
      </c>
      <c r="P228" s="17"/>
    </row>
    <row r="229" spans="1:16" s="207" customFormat="1" ht="89.25">
      <c r="A229" s="223"/>
      <c r="B229" s="224"/>
      <c r="C229" s="257">
        <v>2320</v>
      </c>
      <c r="D229" s="210" t="s">
        <v>151</v>
      </c>
      <c r="E229" s="205">
        <f t="shared" si="43"/>
        <v>215000</v>
      </c>
      <c r="F229" s="209"/>
      <c r="G229" s="209">
        <v>215000</v>
      </c>
      <c r="H229" s="209"/>
      <c r="I229" s="209"/>
      <c r="J229" s="209"/>
      <c r="K229" s="209">
        <v>215000</v>
      </c>
      <c r="L229" s="209"/>
      <c r="M229" s="209"/>
      <c r="N229" s="209"/>
      <c r="O229" s="209"/>
      <c r="P229" s="206"/>
    </row>
    <row r="230" spans="1:16" s="207" customFormat="1" ht="15.75">
      <c r="A230" s="223"/>
      <c r="B230" s="224"/>
      <c r="C230" s="257">
        <v>3110</v>
      </c>
      <c r="D230" s="210" t="s">
        <v>207</v>
      </c>
      <c r="E230" s="205">
        <f t="shared" si="43"/>
        <v>1795631</v>
      </c>
      <c r="F230" s="209"/>
      <c r="G230" s="209">
        <f>L230</f>
        <v>1795631</v>
      </c>
      <c r="H230" s="209"/>
      <c r="I230" s="209"/>
      <c r="J230" s="209"/>
      <c r="K230" s="209"/>
      <c r="L230" s="209">
        <v>1795631</v>
      </c>
      <c r="M230" s="209"/>
      <c r="N230" s="209"/>
      <c r="O230" s="209"/>
      <c r="P230" s="206"/>
    </row>
    <row r="231" spans="1:16" s="207" customFormat="1" ht="25.5">
      <c r="A231" s="206"/>
      <c r="B231" s="206"/>
      <c r="C231" s="211" t="s">
        <v>93</v>
      </c>
      <c r="D231" s="210" t="s">
        <v>103</v>
      </c>
      <c r="E231" s="205">
        <f t="shared" si="43"/>
        <v>34284</v>
      </c>
      <c r="F231" s="212"/>
      <c r="G231" s="212">
        <v>34284</v>
      </c>
      <c r="H231" s="212">
        <f>J231</f>
        <v>34284</v>
      </c>
      <c r="I231" s="212"/>
      <c r="J231" s="212">
        <v>34284</v>
      </c>
      <c r="K231" s="212"/>
      <c r="L231" s="209"/>
      <c r="M231" s="212"/>
      <c r="N231" s="212"/>
      <c r="O231" s="212"/>
      <c r="P231" s="206"/>
    </row>
    <row r="232" spans="1:16" s="207" customFormat="1" ht="15.75">
      <c r="A232" s="206"/>
      <c r="B232" s="206"/>
      <c r="C232" s="211" t="s">
        <v>94</v>
      </c>
      <c r="D232" s="210" t="s">
        <v>104</v>
      </c>
      <c r="E232" s="205">
        <f t="shared" si="43"/>
        <v>5544</v>
      </c>
      <c r="F232" s="212"/>
      <c r="G232" s="212">
        <v>5544</v>
      </c>
      <c r="H232" s="212">
        <f>J232</f>
        <v>5544</v>
      </c>
      <c r="I232" s="212"/>
      <c r="J232" s="212">
        <v>5544</v>
      </c>
      <c r="K232" s="212"/>
      <c r="L232" s="209"/>
      <c r="M232" s="212"/>
      <c r="N232" s="212"/>
      <c r="O232" s="212"/>
      <c r="P232" s="206"/>
    </row>
    <row r="233" spans="1:16" s="207" customFormat="1" ht="25.5">
      <c r="A233" s="206"/>
      <c r="B233" s="206"/>
      <c r="C233" s="211" t="s">
        <v>95</v>
      </c>
      <c r="D233" s="210" t="s">
        <v>105</v>
      </c>
      <c r="E233" s="205">
        <f t="shared" si="43"/>
        <v>225387</v>
      </c>
      <c r="F233" s="212"/>
      <c r="G233" s="212">
        <v>225387</v>
      </c>
      <c r="H233" s="212">
        <f>I233</f>
        <v>225387</v>
      </c>
      <c r="I233" s="212">
        <v>225387</v>
      </c>
      <c r="J233" s="212"/>
      <c r="K233" s="212"/>
      <c r="L233" s="209"/>
      <c r="M233" s="212"/>
      <c r="N233" s="212"/>
      <c r="O233" s="212"/>
      <c r="P233" s="206"/>
    </row>
    <row r="234" spans="1:16" ht="25.5" hidden="1">
      <c r="A234" s="17"/>
      <c r="B234" s="17"/>
      <c r="C234" s="17"/>
      <c r="D234" s="24" t="s">
        <v>98</v>
      </c>
      <c r="E234" s="31">
        <f t="shared" si="43"/>
        <v>0</v>
      </c>
      <c r="F234" s="9"/>
      <c r="G234" s="9"/>
      <c r="H234" s="195"/>
      <c r="I234" s="195"/>
      <c r="J234" s="195"/>
      <c r="K234" s="9"/>
      <c r="L234" s="39"/>
      <c r="M234" s="9"/>
      <c r="N234" s="9"/>
      <c r="O234" s="9"/>
      <c r="P234" s="17"/>
    </row>
    <row r="235" spans="1:16" ht="25.5" customHeight="1">
      <c r="A235" s="29"/>
      <c r="B235" s="29" t="s">
        <v>152</v>
      </c>
      <c r="C235" s="29"/>
      <c r="D235" s="50" t="s">
        <v>153</v>
      </c>
      <c r="E235" s="34">
        <f t="shared" si="43"/>
        <v>767450</v>
      </c>
      <c r="F235" s="34"/>
      <c r="G235" s="31">
        <f aca="true" t="shared" si="49" ref="G235:O235">SUM(G236:G243)</f>
        <v>767450</v>
      </c>
      <c r="H235" s="34">
        <f t="shared" si="49"/>
        <v>767450</v>
      </c>
      <c r="I235" s="34">
        <f t="shared" si="49"/>
        <v>538000</v>
      </c>
      <c r="J235" s="34">
        <f t="shared" si="49"/>
        <v>97000</v>
      </c>
      <c r="K235" s="31">
        <f t="shared" si="49"/>
        <v>0</v>
      </c>
      <c r="L235" s="31"/>
      <c r="M235" s="31">
        <f t="shared" si="49"/>
        <v>0</v>
      </c>
      <c r="N235" s="31">
        <f t="shared" si="49"/>
        <v>0</v>
      </c>
      <c r="O235" s="31">
        <f t="shared" si="49"/>
        <v>0</v>
      </c>
      <c r="P235" s="17"/>
    </row>
    <row r="236" spans="1:16" s="177" customFormat="1" ht="25.5">
      <c r="A236" s="184"/>
      <c r="B236" s="184"/>
      <c r="C236" s="184" t="s">
        <v>91</v>
      </c>
      <c r="D236" s="185" t="s">
        <v>101</v>
      </c>
      <c r="E236" s="183">
        <f t="shared" si="43"/>
        <v>468000</v>
      </c>
      <c r="F236" s="183"/>
      <c r="G236" s="178">
        <f>I236</f>
        <v>468000</v>
      </c>
      <c r="H236" s="178">
        <f>I236</f>
        <v>468000</v>
      </c>
      <c r="I236" s="178">
        <v>468000</v>
      </c>
      <c r="J236" s="178"/>
      <c r="K236" s="178"/>
      <c r="L236" s="186"/>
      <c r="M236" s="178"/>
      <c r="N236" s="178"/>
      <c r="O236" s="178"/>
      <c r="P236" s="187"/>
    </row>
    <row r="237" spans="1:16" s="177" customFormat="1" ht="25.5">
      <c r="A237" s="184"/>
      <c r="B237" s="184"/>
      <c r="C237" s="184" t="s">
        <v>92</v>
      </c>
      <c r="D237" s="185" t="s">
        <v>102</v>
      </c>
      <c r="E237" s="183">
        <f t="shared" si="43"/>
        <v>35000</v>
      </c>
      <c r="F237" s="183"/>
      <c r="G237" s="178">
        <f>I237</f>
        <v>35000</v>
      </c>
      <c r="H237" s="178">
        <f>I237</f>
        <v>35000</v>
      </c>
      <c r="I237" s="178">
        <v>35000</v>
      </c>
      <c r="J237" s="178"/>
      <c r="K237" s="178"/>
      <c r="L237" s="186"/>
      <c r="M237" s="178"/>
      <c r="N237" s="178"/>
      <c r="O237" s="178"/>
      <c r="P237" s="187"/>
    </row>
    <row r="238" spans="1:16" s="177" customFormat="1" ht="25.5">
      <c r="A238" s="184"/>
      <c r="B238" s="184"/>
      <c r="C238" s="184" t="s">
        <v>93</v>
      </c>
      <c r="D238" s="185" t="s">
        <v>103</v>
      </c>
      <c r="E238" s="183">
        <f t="shared" si="43"/>
        <v>83000</v>
      </c>
      <c r="F238" s="183"/>
      <c r="G238" s="178">
        <f>J238</f>
        <v>83000</v>
      </c>
      <c r="H238" s="178">
        <f>J238</f>
        <v>83000</v>
      </c>
      <c r="I238" s="178"/>
      <c r="J238" s="178">
        <v>83000</v>
      </c>
      <c r="K238" s="178"/>
      <c r="L238" s="186"/>
      <c r="M238" s="178"/>
      <c r="N238" s="178"/>
      <c r="O238" s="178"/>
      <c r="P238" s="187"/>
    </row>
    <row r="239" spans="1:16" s="177" customFormat="1" ht="15.75">
      <c r="A239" s="184"/>
      <c r="B239" s="184"/>
      <c r="C239" s="184" t="s">
        <v>94</v>
      </c>
      <c r="D239" s="185" t="s">
        <v>104</v>
      </c>
      <c r="E239" s="183">
        <f t="shared" si="43"/>
        <v>14000</v>
      </c>
      <c r="F239" s="183"/>
      <c r="G239" s="178">
        <f>J239</f>
        <v>14000</v>
      </c>
      <c r="H239" s="178">
        <f>J239</f>
        <v>14000</v>
      </c>
      <c r="I239" s="178"/>
      <c r="J239" s="178">
        <v>14000</v>
      </c>
      <c r="K239" s="178"/>
      <c r="L239" s="186"/>
      <c r="M239" s="178"/>
      <c r="N239" s="178"/>
      <c r="O239" s="178"/>
      <c r="P239" s="187"/>
    </row>
    <row r="240" spans="1:16" s="177" customFormat="1" ht="29.25" customHeight="1">
      <c r="A240" s="184"/>
      <c r="B240" s="184"/>
      <c r="C240" s="184" t="s">
        <v>95</v>
      </c>
      <c r="D240" s="185" t="s">
        <v>105</v>
      </c>
      <c r="E240" s="183">
        <f t="shared" si="43"/>
        <v>35000</v>
      </c>
      <c r="F240" s="183"/>
      <c r="G240" s="178">
        <f>I240</f>
        <v>35000</v>
      </c>
      <c r="H240" s="178">
        <f>I240</f>
        <v>35000</v>
      </c>
      <c r="I240" s="178">
        <v>35000</v>
      </c>
      <c r="J240" s="178"/>
      <c r="K240" s="178"/>
      <c r="L240" s="186"/>
      <c r="M240" s="178"/>
      <c r="N240" s="178"/>
      <c r="O240" s="178"/>
      <c r="P240" s="187"/>
    </row>
    <row r="241" spans="1:16" s="177" customFormat="1" ht="32.25" customHeight="1" hidden="1">
      <c r="A241" s="184"/>
      <c r="B241" s="184"/>
      <c r="C241" s="184" t="s">
        <v>96</v>
      </c>
      <c r="D241" s="185" t="s">
        <v>106</v>
      </c>
      <c r="E241" s="183">
        <f t="shared" si="43"/>
        <v>0</v>
      </c>
      <c r="F241" s="183"/>
      <c r="G241" s="178"/>
      <c r="H241" s="178"/>
      <c r="I241" s="178"/>
      <c r="J241" s="178"/>
      <c r="K241" s="178"/>
      <c r="L241" s="186"/>
      <c r="M241" s="178"/>
      <c r="N241" s="178"/>
      <c r="O241" s="178"/>
      <c r="P241" s="187"/>
    </row>
    <row r="242" spans="1:16" s="177" customFormat="1" ht="38.25" hidden="1">
      <c r="A242" s="184"/>
      <c r="B242" s="184"/>
      <c r="C242" s="184" t="s">
        <v>97</v>
      </c>
      <c r="D242" s="185" t="s">
        <v>107</v>
      </c>
      <c r="E242" s="183">
        <f t="shared" si="43"/>
        <v>0</v>
      </c>
      <c r="F242" s="183"/>
      <c r="G242" s="178"/>
      <c r="H242" s="178"/>
      <c r="I242" s="178"/>
      <c r="J242" s="178"/>
      <c r="K242" s="178"/>
      <c r="L242" s="186"/>
      <c r="M242" s="178"/>
      <c r="N242" s="178"/>
      <c r="O242" s="178"/>
      <c r="P242" s="187"/>
    </row>
    <row r="243" spans="1:16" s="177" customFormat="1" ht="38.25" customHeight="1">
      <c r="A243" s="184"/>
      <c r="B243" s="184"/>
      <c r="C243" s="184"/>
      <c r="D243" s="185" t="s">
        <v>398</v>
      </c>
      <c r="E243" s="183">
        <f t="shared" si="43"/>
        <v>132450</v>
      </c>
      <c r="F243" s="183"/>
      <c r="G243" s="178">
        <v>132450</v>
      </c>
      <c r="H243" s="178">
        <v>132450</v>
      </c>
      <c r="I243" s="178"/>
      <c r="J243" s="178"/>
      <c r="K243" s="178"/>
      <c r="L243" s="186"/>
      <c r="M243" s="178"/>
      <c r="N243" s="178"/>
      <c r="O243" s="178"/>
      <c r="P243" s="187"/>
    </row>
    <row r="244" spans="1:16" ht="72" customHeight="1">
      <c r="A244" s="29"/>
      <c r="B244" s="29" t="s">
        <v>343</v>
      </c>
      <c r="C244" s="29"/>
      <c r="D244" s="50" t="s">
        <v>344</v>
      </c>
      <c r="E244" s="34">
        <f t="shared" si="43"/>
        <v>6522</v>
      </c>
      <c r="F244" s="34"/>
      <c r="G244" s="31">
        <f>G245</f>
        <v>6522</v>
      </c>
      <c r="H244" s="34">
        <f>H245</f>
        <v>0</v>
      </c>
      <c r="I244" s="34">
        <f>I245</f>
        <v>0</v>
      </c>
      <c r="J244" s="34">
        <f>J245</f>
        <v>0</v>
      </c>
      <c r="K244" s="31">
        <f>K245</f>
        <v>6522</v>
      </c>
      <c r="L244" s="31"/>
      <c r="M244" s="31"/>
      <c r="N244" s="31"/>
      <c r="O244" s="31"/>
      <c r="P244" s="17"/>
    </row>
    <row r="245" spans="1:16" s="177" customFormat="1" ht="99" customHeight="1">
      <c r="A245" s="184"/>
      <c r="B245" s="184"/>
      <c r="C245" s="184" t="s">
        <v>340</v>
      </c>
      <c r="D245" s="280" t="s">
        <v>341</v>
      </c>
      <c r="E245" s="183">
        <f>G245</f>
        <v>6522</v>
      </c>
      <c r="F245" s="183"/>
      <c r="G245" s="178">
        <f>K245</f>
        <v>6522</v>
      </c>
      <c r="H245" s="178"/>
      <c r="I245" s="178"/>
      <c r="J245" s="178"/>
      <c r="K245" s="178">
        <v>6522</v>
      </c>
      <c r="L245" s="186"/>
      <c r="M245" s="178"/>
      <c r="N245" s="178"/>
      <c r="O245" s="178"/>
      <c r="P245" s="187"/>
    </row>
    <row r="246" spans="1:16" ht="15.75" hidden="1">
      <c r="A246" s="29"/>
      <c r="B246" s="29" t="s">
        <v>154</v>
      </c>
      <c r="C246" s="29"/>
      <c r="D246" s="30" t="s">
        <v>114</v>
      </c>
      <c r="E246" s="34">
        <f aca="true" t="shared" si="50" ref="E246:E257">G246+O246</f>
        <v>0</v>
      </c>
      <c r="F246" s="34"/>
      <c r="G246" s="31">
        <f aca="true" t="shared" si="51" ref="G246:O246">G247</f>
        <v>0</v>
      </c>
      <c r="H246" s="192"/>
      <c r="I246" s="192">
        <f t="shared" si="51"/>
        <v>0</v>
      </c>
      <c r="J246" s="192">
        <f t="shared" si="51"/>
        <v>0</v>
      </c>
      <c r="K246" s="31">
        <f t="shared" si="51"/>
        <v>0</v>
      </c>
      <c r="L246" s="31"/>
      <c r="M246" s="31">
        <f t="shared" si="51"/>
        <v>0</v>
      </c>
      <c r="N246" s="31">
        <f t="shared" si="51"/>
        <v>0</v>
      </c>
      <c r="O246" s="31">
        <f t="shared" si="51"/>
        <v>0</v>
      </c>
      <c r="P246" s="17"/>
    </row>
    <row r="247" spans="1:16" ht="25.5" hidden="1">
      <c r="A247" s="7"/>
      <c r="B247" s="7"/>
      <c r="C247" s="7"/>
      <c r="D247" s="52" t="s">
        <v>98</v>
      </c>
      <c r="E247" s="34">
        <f t="shared" si="50"/>
        <v>0</v>
      </c>
      <c r="F247" s="34"/>
      <c r="G247" s="9"/>
      <c r="H247" s="193"/>
      <c r="I247" s="193"/>
      <c r="J247" s="193"/>
      <c r="K247" s="9"/>
      <c r="L247" s="39"/>
      <c r="M247" s="9"/>
      <c r="N247" s="9"/>
      <c r="O247" s="9"/>
      <c r="P247" s="17"/>
    </row>
    <row r="248" spans="1:16" ht="47.25">
      <c r="A248" s="11" t="s">
        <v>155</v>
      </c>
      <c r="B248" s="11"/>
      <c r="C248" s="11"/>
      <c r="D248" s="16" t="s">
        <v>156</v>
      </c>
      <c r="E248" s="13">
        <f t="shared" si="50"/>
        <v>3739748</v>
      </c>
      <c r="F248" s="13"/>
      <c r="G248" s="13">
        <f>G249+G252</f>
        <v>1428033</v>
      </c>
      <c r="H248" s="13">
        <f>H249+H252</f>
        <v>0</v>
      </c>
      <c r="I248" s="13">
        <f>I249+I252</f>
        <v>0</v>
      </c>
      <c r="J248" s="13">
        <f>J249+J252</f>
        <v>0</v>
      </c>
      <c r="K248" s="13">
        <f>K249+K252</f>
        <v>1428033</v>
      </c>
      <c r="L248" s="13"/>
      <c r="M248" s="13">
        <f>M252</f>
        <v>0</v>
      </c>
      <c r="N248" s="13">
        <f>N252</f>
        <v>0</v>
      </c>
      <c r="O248" s="13">
        <f>O252</f>
        <v>2311715</v>
      </c>
      <c r="P248" s="13">
        <f>P252</f>
        <v>2311715</v>
      </c>
    </row>
    <row r="249" spans="1:16" ht="51">
      <c r="A249" s="33"/>
      <c r="B249" s="33" t="s">
        <v>306</v>
      </c>
      <c r="C249" s="33"/>
      <c r="D249" s="157" t="s">
        <v>307</v>
      </c>
      <c r="E249" s="34">
        <f t="shared" si="50"/>
        <v>70692</v>
      </c>
      <c r="F249" s="34"/>
      <c r="G249" s="34">
        <f>SUM(G250:G251)</f>
        <v>70692</v>
      </c>
      <c r="H249" s="34">
        <f>SUM(H250:H251)</f>
        <v>0</v>
      </c>
      <c r="I249" s="34">
        <f>SUM(I250:I251)</f>
        <v>0</v>
      </c>
      <c r="J249" s="34">
        <f>SUM(J250:J251)</f>
        <v>0</v>
      </c>
      <c r="K249" s="34">
        <f>K250+K251</f>
        <v>70692</v>
      </c>
      <c r="L249" s="34"/>
      <c r="M249" s="34"/>
      <c r="N249" s="34"/>
      <c r="O249" s="34"/>
      <c r="P249" s="17"/>
    </row>
    <row r="250" spans="1:16" s="177" customFormat="1" ht="95.25" customHeight="1">
      <c r="A250" s="188"/>
      <c r="B250" s="188"/>
      <c r="C250" s="270" t="s">
        <v>69</v>
      </c>
      <c r="D250" s="281" t="s">
        <v>151</v>
      </c>
      <c r="E250" s="183">
        <f t="shared" si="50"/>
        <v>21372</v>
      </c>
      <c r="F250" s="183"/>
      <c r="G250" s="186">
        <f>K250</f>
        <v>21372</v>
      </c>
      <c r="H250" s="186"/>
      <c r="I250" s="183"/>
      <c r="J250" s="183"/>
      <c r="K250" s="186">
        <v>21372</v>
      </c>
      <c r="L250" s="186"/>
      <c r="M250" s="183"/>
      <c r="N250" s="183"/>
      <c r="O250" s="183"/>
      <c r="P250" s="187"/>
    </row>
    <row r="251" spans="1:16" s="177" customFormat="1" ht="60" customHeight="1">
      <c r="A251" s="188"/>
      <c r="B251" s="188"/>
      <c r="C251" s="270" t="s">
        <v>149</v>
      </c>
      <c r="D251" s="281" t="s">
        <v>150</v>
      </c>
      <c r="E251" s="183">
        <f t="shared" si="50"/>
        <v>49320</v>
      </c>
      <c r="F251" s="183"/>
      <c r="G251" s="186">
        <f>K251</f>
        <v>49320</v>
      </c>
      <c r="H251" s="186"/>
      <c r="I251" s="183"/>
      <c r="J251" s="183"/>
      <c r="K251" s="186">
        <v>49320</v>
      </c>
      <c r="L251" s="186"/>
      <c r="M251" s="183"/>
      <c r="N251" s="183"/>
      <c r="O251" s="183"/>
      <c r="P251" s="187"/>
    </row>
    <row r="252" spans="1:16" ht="24" customHeight="1">
      <c r="A252" s="33"/>
      <c r="B252" s="188" t="s">
        <v>157</v>
      </c>
      <c r="C252" s="188"/>
      <c r="D252" s="189" t="s">
        <v>342</v>
      </c>
      <c r="E252" s="183">
        <f t="shared" si="50"/>
        <v>3669056</v>
      </c>
      <c r="F252" s="183"/>
      <c r="G252" s="183">
        <f>G253+G254</f>
        <v>1357341</v>
      </c>
      <c r="H252" s="34">
        <f>H253+H254</f>
        <v>0</v>
      </c>
      <c r="I252" s="34">
        <f>I253+I254</f>
        <v>0</v>
      </c>
      <c r="J252" s="34">
        <f>J253</f>
        <v>0</v>
      </c>
      <c r="K252" s="183">
        <f>K253+K254</f>
        <v>1357341</v>
      </c>
      <c r="L252" s="183"/>
      <c r="M252" s="183">
        <f>M253</f>
        <v>0</v>
      </c>
      <c r="N252" s="183">
        <f>N253</f>
        <v>0</v>
      </c>
      <c r="O252" s="183">
        <f>O254</f>
        <v>2311715</v>
      </c>
      <c r="P252" s="178">
        <f>P254</f>
        <v>2311715</v>
      </c>
    </row>
    <row r="253" spans="1:16" ht="91.5" customHeight="1">
      <c r="A253" s="184"/>
      <c r="B253" s="184"/>
      <c r="C253" s="184" t="s">
        <v>69</v>
      </c>
      <c r="D253" s="185" t="s">
        <v>151</v>
      </c>
      <c r="E253" s="183">
        <f t="shared" si="50"/>
        <v>1357341</v>
      </c>
      <c r="F253" s="183"/>
      <c r="G253" s="178">
        <v>1357341</v>
      </c>
      <c r="H253" s="195"/>
      <c r="I253" s="195"/>
      <c r="J253" s="195"/>
      <c r="K253" s="178">
        <v>1357341</v>
      </c>
      <c r="L253" s="186"/>
      <c r="M253" s="178"/>
      <c r="N253" s="178"/>
      <c r="O253" s="178"/>
      <c r="P253" s="187"/>
    </row>
    <row r="254" spans="1:16" ht="91.5" customHeight="1">
      <c r="A254" s="184"/>
      <c r="B254" s="184"/>
      <c r="C254" s="184" t="s">
        <v>350</v>
      </c>
      <c r="D254" s="185" t="s">
        <v>351</v>
      </c>
      <c r="E254" s="183">
        <f t="shared" si="50"/>
        <v>2311715</v>
      </c>
      <c r="F254" s="183"/>
      <c r="G254" s="178">
        <f>K254</f>
        <v>0</v>
      </c>
      <c r="H254" s="195"/>
      <c r="I254" s="195"/>
      <c r="J254" s="195"/>
      <c r="K254" s="178"/>
      <c r="L254" s="186"/>
      <c r="M254" s="178"/>
      <c r="N254" s="178"/>
      <c r="O254" s="178">
        <f>P254</f>
        <v>2311715</v>
      </c>
      <c r="P254" s="178">
        <v>2311715</v>
      </c>
    </row>
    <row r="255" spans="1:16" ht="52.5" customHeight="1">
      <c r="A255" s="12">
        <v>854</v>
      </c>
      <c r="B255" s="42"/>
      <c r="C255" s="42"/>
      <c r="D255" s="32" t="s">
        <v>159</v>
      </c>
      <c r="E255" s="13">
        <f t="shared" si="50"/>
        <v>11197506</v>
      </c>
      <c r="F255" s="13"/>
      <c r="G255" s="13">
        <f>G256+G267+G277+G297+G308+G310+E289</f>
        <v>8237306</v>
      </c>
      <c r="H255" s="13">
        <f>H256+H267+H277+H297+H308+H310+F289</f>
        <v>5243336</v>
      </c>
      <c r="I255" s="13">
        <f aca="true" t="shared" si="52" ref="I255:O255">I256+I267+I277+I297+I308+I310</f>
        <v>3599451</v>
      </c>
      <c r="J255" s="13">
        <f t="shared" si="52"/>
        <v>628218</v>
      </c>
      <c r="K255" s="13">
        <f t="shared" si="52"/>
        <v>2908655</v>
      </c>
      <c r="L255" s="13">
        <f>L256+L267+L277+L297+L308+L310+L289</f>
        <v>85315</v>
      </c>
      <c r="M255" s="13">
        <f t="shared" si="52"/>
        <v>0</v>
      </c>
      <c r="N255" s="13">
        <f t="shared" si="52"/>
        <v>0</v>
      </c>
      <c r="O255" s="13">
        <f t="shared" si="52"/>
        <v>2960200</v>
      </c>
      <c r="P255" s="162"/>
    </row>
    <row r="256" spans="1:16" ht="31.5" customHeight="1">
      <c r="A256" s="29"/>
      <c r="B256" s="29" t="s">
        <v>158</v>
      </c>
      <c r="C256" s="29"/>
      <c r="D256" s="50" t="s">
        <v>160</v>
      </c>
      <c r="E256" s="34">
        <f t="shared" si="50"/>
        <v>6472019</v>
      </c>
      <c r="F256" s="34"/>
      <c r="G256" s="31">
        <f aca="true" t="shared" si="53" ref="G256:O256">SUM(G257:G266)</f>
        <v>3511819</v>
      </c>
      <c r="H256" s="34">
        <f t="shared" si="53"/>
        <v>602146</v>
      </c>
      <c r="I256" s="34">
        <f t="shared" si="53"/>
        <v>387534</v>
      </c>
      <c r="J256" s="34">
        <f t="shared" si="53"/>
        <v>71234</v>
      </c>
      <c r="K256" s="31">
        <f t="shared" si="53"/>
        <v>2908655</v>
      </c>
      <c r="L256" s="31">
        <f>L258</f>
        <v>1018</v>
      </c>
      <c r="M256" s="31">
        <f t="shared" si="53"/>
        <v>0</v>
      </c>
      <c r="N256" s="31">
        <f t="shared" si="53"/>
        <v>0</v>
      </c>
      <c r="O256" s="31">
        <f t="shared" si="53"/>
        <v>2960200</v>
      </c>
      <c r="P256" s="17"/>
    </row>
    <row r="257" spans="1:16" s="177" customFormat="1" ht="41.25" customHeight="1">
      <c r="A257" s="270"/>
      <c r="B257" s="270"/>
      <c r="C257" s="270" t="s">
        <v>126</v>
      </c>
      <c r="D257" s="272" t="s">
        <v>125</v>
      </c>
      <c r="E257" s="183">
        <f t="shared" si="50"/>
        <v>2908655</v>
      </c>
      <c r="F257" s="186"/>
      <c r="G257" s="186">
        <v>2908655</v>
      </c>
      <c r="H257" s="186"/>
      <c r="I257" s="186"/>
      <c r="J257" s="186"/>
      <c r="K257" s="186">
        <v>2908655</v>
      </c>
      <c r="L257" s="186"/>
      <c r="M257" s="186"/>
      <c r="N257" s="186"/>
      <c r="O257" s="186"/>
      <c r="P257" s="187"/>
    </row>
    <row r="258" spans="1:16" s="177" customFormat="1" ht="41.25" customHeight="1">
      <c r="A258" s="270"/>
      <c r="B258" s="270"/>
      <c r="C258" s="270" t="s">
        <v>370</v>
      </c>
      <c r="D258" s="272" t="s">
        <v>373</v>
      </c>
      <c r="E258" s="183">
        <f>G258</f>
        <v>1018</v>
      </c>
      <c r="F258" s="186"/>
      <c r="G258" s="186">
        <f>L258</f>
        <v>1018</v>
      </c>
      <c r="H258" s="186"/>
      <c r="I258" s="186"/>
      <c r="J258" s="186"/>
      <c r="K258" s="186"/>
      <c r="L258" s="186">
        <v>1018</v>
      </c>
      <c r="M258" s="186"/>
      <c r="N258" s="186"/>
      <c r="O258" s="186"/>
      <c r="P258" s="187"/>
    </row>
    <row r="259" spans="1:16" s="177" customFormat="1" ht="25.5">
      <c r="A259" s="184"/>
      <c r="B259" s="184"/>
      <c r="C259" s="184" t="s">
        <v>91</v>
      </c>
      <c r="D259" s="185" t="s">
        <v>101</v>
      </c>
      <c r="E259" s="183">
        <f aca="true" t="shared" si="54" ref="E259:E290">G259+O259</f>
        <v>358804</v>
      </c>
      <c r="F259" s="183"/>
      <c r="G259" s="178">
        <v>358804</v>
      </c>
      <c r="H259" s="178">
        <f>I259</f>
        <v>358804</v>
      </c>
      <c r="I259" s="178">
        <v>358804</v>
      </c>
      <c r="J259" s="178"/>
      <c r="K259" s="178"/>
      <c r="L259" s="186"/>
      <c r="M259" s="178"/>
      <c r="N259" s="178"/>
      <c r="O259" s="178"/>
      <c r="P259" s="187"/>
    </row>
    <row r="260" spans="1:16" s="177" customFormat="1" ht="25.5">
      <c r="A260" s="184"/>
      <c r="B260" s="184"/>
      <c r="C260" s="184" t="s">
        <v>92</v>
      </c>
      <c r="D260" s="185" t="s">
        <v>102</v>
      </c>
      <c r="E260" s="183">
        <f t="shared" si="54"/>
        <v>27961</v>
      </c>
      <c r="F260" s="183"/>
      <c r="G260" s="178">
        <v>27961</v>
      </c>
      <c r="H260" s="178">
        <f>I260</f>
        <v>27961</v>
      </c>
      <c r="I260" s="178">
        <v>27961</v>
      </c>
      <c r="J260" s="178"/>
      <c r="K260" s="178"/>
      <c r="L260" s="186"/>
      <c r="M260" s="178"/>
      <c r="N260" s="178"/>
      <c r="O260" s="178"/>
      <c r="P260" s="187"/>
    </row>
    <row r="261" spans="1:16" s="177" customFormat="1" ht="25.5">
      <c r="A261" s="184"/>
      <c r="B261" s="184"/>
      <c r="C261" s="184" t="s">
        <v>93</v>
      </c>
      <c r="D261" s="185" t="s">
        <v>103</v>
      </c>
      <c r="E261" s="183">
        <f t="shared" si="54"/>
        <v>61763</v>
      </c>
      <c r="F261" s="183"/>
      <c r="G261" s="178">
        <v>61763</v>
      </c>
      <c r="H261" s="178">
        <f>J261</f>
        <v>61763</v>
      </c>
      <c r="I261" s="178"/>
      <c r="J261" s="178">
        <v>61763</v>
      </c>
      <c r="K261" s="178"/>
      <c r="L261" s="186"/>
      <c r="M261" s="178"/>
      <c r="N261" s="178"/>
      <c r="O261" s="178"/>
      <c r="P261" s="187"/>
    </row>
    <row r="262" spans="1:16" s="177" customFormat="1" ht="15.75">
      <c r="A262" s="184"/>
      <c r="B262" s="184"/>
      <c r="C262" s="184" t="s">
        <v>94</v>
      </c>
      <c r="D262" s="185" t="s">
        <v>104</v>
      </c>
      <c r="E262" s="183">
        <f t="shared" si="54"/>
        <v>9471</v>
      </c>
      <c r="F262" s="183"/>
      <c r="G262" s="178">
        <v>9471</v>
      </c>
      <c r="H262" s="178">
        <f>J262</f>
        <v>9471</v>
      </c>
      <c r="I262" s="178"/>
      <c r="J262" s="178">
        <v>9471</v>
      </c>
      <c r="K262" s="178"/>
      <c r="L262" s="186"/>
      <c r="M262" s="178"/>
      <c r="N262" s="178"/>
      <c r="O262" s="178"/>
      <c r="P262" s="187"/>
    </row>
    <row r="263" spans="1:16" s="177" customFormat="1" ht="25.5">
      <c r="A263" s="184"/>
      <c r="B263" s="184"/>
      <c r="C263" s="184" t="s">
        <v>95</v>
      </c>
      <c r="D263" s="185" t="s">
        <v>105</v>
      </c>
      <c r="E263" s="183">
        <f t="shared" si="54"/>
        <v>769</v>
      </c>
      <c r="F263" s="183"/>
      <c r="G263" s="178">
        <v>769</v>
      </c>
      <c r="H263" s="178">
        <f>I263</f>
        <v>769</v>
      </c>
      <c r="I263" s="178">
        <v>769</v>
      </c>
      <c r="J263" s="178"/>
      <c r="K263" s="178"/>
      <c r="L263" s="186"/>
      <c r="M263" s="178"/>
      <c r="N263" s="178"/>
      <c r="O263" s="178"/>
      <c r="P263" s="187"/>
    </row>
    <row r="264" spans="1:16" s="177" customFormat="1" ht="25.5">
      <c r="A264" s="184"/>
      <c r="B264" s="184"/>
      <c r="C264" s="184" t="s">
        <v>96</v>
      </c>
      <c r="D264" s="185" t="s">
        <v>106</v>
      </c>
      <c r="E264" s="183">
        <f t="shared" si="54"/>
        <v>2940000</v>
      </c>
      <c r="F264" s="183"/>
      <c r="G264" s="178"/>
      <c r="H264" s="178"/>
      <c r="I264" s="178"/>
      <c r="J264" s="178"/>
      <c r="K264" s="178"/>
      <c r="L264" s="186"/>
      <c r="M264" s="178"/>
      <c r="N264" s="178"/>
      <c r="O264" s="178">
        <v>2940000</v>
      </c>
      <c r="P264" s="187"/>
    </row>
    <row r="265" spans="1:16" s="177" customFormat="1" ht="38.25">
      <c r="A265" s="184"/>
      <c r="B265" s="184"/>
      <c r="C265" s="184" t="s">
        <v>97</v>
      </c>
      <c r="D265" s="185" t="s">
        <v>107</v>
      </c>
      <c r="E265" s="183">
        <f t="shared" si="54"/>
        <v>20200</v>
      </c>
      <c r="F265" s="183"/>
      <c r="G265" s="178"/>
      <c r="H265" s="178"/>
      <c r="I265" s="178"/>
      <c r="J265" s="178"/>
      <c r="K265" s="178"/>
      <c r="L265" s="186"/>
      <c r="M265" s="178"/>
      <c r="N265" s="178"/>
      <c r="O265" s="178">
        <v>20200</v>
      </c>
      <c r="P265" s="187"/>
    </row>
    <row r="266" spans="1:16" s="177" customFormat="1" ht="38.25">
      <c r="A266" s="184"/>
      <c r="B266" s="184"/>
      <c r="C266" s="184"/>
      <c r="D266" s="185" t="s">
        <v>398</v>
      </c>
      <c r="E266" s="183">
        <f t="shared" si="54"/>
        <v>143378</v>
      </c>
      <c r="F266" s="183"/>
      <c r="G266" s="178">
        <v>143378</v>
      </c>
      <c r="H266" s="178">
        <v>143378</v>
      </c>
      <c r="I266" s="178"/>
      <c r="J266" s="178"/>
      <c r="K266" s="178"/>
      <c r="L266" s="186"/>
      <c r="M266" s="178"/>
      <c r="N266" s="178"/>
      <c r="O266" s="178"/>
      <c r="P266" s="187"/>
    </row>
    <row r="267" spans="1:16" ht="63.75">
      <c r="A267" s="29"/>
      <c r="B267" s="29" t="s">
        <v>161</v>
      </c>
      <c r="C267" s="29"/>
      <c r="D267" s="50" t="s">
        <v>281</v>
      </c>
      <c r="E267" s="34">
        <f t="shared" si="54"/>
        <v>1866821</v>
      </c>
      <c r="F267" s="34"/>
      <c r="G267" s="31">
        <f aca="true" t="shared" si="55" ref="G267:N267">SUM(G268:G276)</f>
        <v>1866821</v>
      </c>
      <c r="H267" s="34">
        <f t="shared" si="55"/>
        <v>1864079</v>
      </c>
      <c r="I267" s="34">
        <f t="shared" si="55"/>
        <v>1399264</v>
      </c>
      <c r="J267" s="34">
        <f t="shared" si="55"/>
        <v>235894</v>
      </c>
      <c r="K267" s="31">
        <f t="shared" si="55"/>
        <v>0</v>
      </c>
      <c r="L267" s="31">
        <f t="shared" si="55"/>
        <v>2742</v>
      </c>
      <c r="M267" s="31">
        <f t="shared" si="55"/>
        <v>0</v>
      </c>
      <c r="N267" s="31">
        <f t="shared" si="55"/>
        <v>0</v>
      </c>
      <c r="O267" s="31">
        <f>SUM(O269:O276)</f>
        <v>0</v>
      </c>
      <c r="P267" s="17"/>
    </row>
    <row r="268" spans="1:16" s="177" customFormat="1" ht="38.25">
      <c r="A268" s="188"/>
      <c r="B268" s="188"/>
      <c r="C268" s="270" t="s">
        <v>370</v>
      </c>
      <c r="D268" s="271" t="s">
        <v>373</v>
      </c>
      <c r="E268" s="183">
        <f t="shared" si="54"/>
        <v>2742</v>
      </c>
      <c r="F268" s="183"/>
      <c r="G268" s="186">
        <f>L268</f>
        <v>2742</v>
      </c>
      <c r="H268" s="186"/>
      <c r="I268" s="183"/>
      <c r="J268" s="183"/>
      <c r="K268" s="183"/>
      <c r="L268" s="186">
        <v>2742</v>
      </c>
      <c r="M268" s="183"/>
      <c r="N268" s="183"/>
      <c r="O268" s="183"/>
      <c r="P268" s="187"/>
    </row>
    <row r="269" spans="1:16" s="177" customFormat="1" ht="25.5">
      <c r="A269" s="184"/>
      <c r="B269" s="184"/>
      <c r="C269" s="184" t="s">
        <v>91</v>
      </c>
      <c r="D269" s="185" t="s">
        <v>101</v>
      </c>
      <c r="E269" s="183">
        <f t="shared" si="54"/>
        <v>1288550</v>
      </c>
      <c r="F269" s="183"/>
      <c r="G269" s="178">
        <v>1288550</v>
      </c>
      <c r="H269" s="178">
        <f>I269</f>
        <v>1288550</v>
      </c>
      <c r="I269" s="178">
        <v>1288550</v>
      </c>
      <c r="J269" s="178"/>
      <c r="K269" s="178"/>
      <c r="L269" s="186"/>
      <c r="M269" s="178"/>
      <c r="N269" s="178"/>
      <c r="O269" s="178"/>
      <c r="P269" s="187"/>
    </row>
    <row r="270" spans="1:16" s="177" customFormat="1" ht="25.5">
      <c r="A270" s="184"/>
      <c r="B270" s="184"/>
      <c r="C270" s="184" t="s">
        <v>92</v>
      </c>
      <c r="D270" s="185" t="s">
        <v>102</v>
      </c>
      <c r="E270" s="183">
        <f t="shared" si="54"/>
        <v>97674</v>
      </c>
      <c r="F270" s="183"/>
      <c r="G270" s="178">
        <v>97674</v>
      </c>
      <c r="H270" s="178">
        <f>I270</f>
        <v>97674</v>
      </c>
      <c r="I270" s="178">
        <v>97674</v>
      </c>
      <c r="J270" s="178"/>
      <c r="K270" s="178"/>
      <c r="L270" s="186"/>
      <c r="M270" s="178"/>
      <c r="N270" s="178"/>
      <c r="O270" s="178"/>
      <c r="P270" s="187"/>
    </row>
    <row r="271" spans="1:16" s="177" customFormat="1" ht="25.5">
      <c r="A271" s="184"/>
      <c r="B271" s="184"/>
      <c r="C271" s="184" t="s">
        <v>93</v>
      </c>
      <c r="D271" s="185" t="s">
        <v>103</v>
      </c>
      <c r="E271" s="183">
        <f t="shared" si="54"/>
        <v>202934</v>
      </c>
      <c r="F271" s="183"/>
      <c r="G271" s="178">
        <v>202934</v>
      </c>
      <c r="H271" s="178">
        <f>J271</f>
        <v>202934</v>
      </c>
      <c r="I271" s="178"/>
      <c r="J271" s="178">
        <v>202934</v>
      </c>
      <c r="K271" s="178"/>
      <c r="L271" s="186"/>
      <c r="M271" s="178"/>
      <c r="N271" s="178"/>
      <c r="O271" s="178"/>
      <c r="P271" s="187"/>
    </row>
    <row r="272" spans="1:16" s="177" customFormat="1" ht="15.75">
      <c r="A272" s="184"/>
      <c r="B272" s="184"/>
      <c r="C272" s="184" t="s">
        <v>94</v>
      </c>
      <c r="D272" s="185" t="s">
        <v>104</v>
      </c>
      <c r="E272" s="183">
        <f t="shared" si="54"/>
        <v>32960</v>
      </c>
      <c r="F272" s="183"/>
      <c r="G272" s="178">
        <v>32960</v>
      </c>
      <c r="H272" s="178">
        <f>J272</f>
        <v>32960</v>
      </c>
      <c r="I272" s="178"/>
      <c r="J272" s="178">
        <v>32960</v>
      </c>
      <c r="K272" s="178"/>
      <c r="L272" s="186"/>
      <c r="M272" s="178"/>
      <c r="N272" s="178"/>
      <c r="O272" s="178"/>
      <c r="P272" s="187"/>
    </row>
    <row r="273" spans="1:16" s="177" customFormat="1" ht="25.5">
      <c r="A273" s="184"/>
      <c r="B273" s="184"/>
      <c r="C273" s="184" t="s">
        <v>95</v>
      </c>
      <c r="D273" s="185" t="s">
        <v>105</v>
      </c>
      <c r="E273" s="183">
        <f t="shared" si="54"/>
        <v>13040</v>
      </c>
      <c r="F273" s="183"/>
      <c r="G273" s="178">
        <v>13040</v>
      </c>
      <c r="H273" s="178">
        <f>I273</f>
        <v>13040</v>
      </c>
      <c r="I273" s="178">
        <v>13040</v>
      </c>
      <c r="J273" s="178"/>
      <c r="K273" s="178"/>
      <c r="L273" s="186"/>
      <c r="M273" s="178"/>
      <c r="N273" s="178"/>
      <c r="O273" s="178"/>
      <c r="P273" s="187"/>
    </row>
    <row r="274" spans="1:16" s="177" customFormat="1" ht="25.5" hidden="1">
      <c r="A274" s="184"/>
      <c r="B274" s="184"/>
      <c r="C274" s="184" t="s">
        <v>96</v>
      </c>
      <c r="D274" s="185" t="s">
        <v>106</v>
      </c>
      <c r="E274" s="183">
        <f t="shared" si="54"/>
        <v>0</v>
      </c>
      <c r="F274" s="183"/>
      <c r="G274" s="178"/>
      <c r="H274" s="178"/>
      <c r="I274" s="178"/>
      <c r="J274" s="178"/>
      <c r="K274" s="178"/>
      <c r="L274" s="186"/>
      <c r="M274" s="178"/>
      <c r="N274" s="178"/>
      <c r="O274" s="178"/>
      <c r="P274" s="187"/>
    </row>
    <row r="275" spans="1:16" s="177" customFormat="1" ht="38.25" hidden="1">
      <c r="A275" s="184"/>
      <c r="B275" s="184"/>
      <c r="C275" s="184" t="s">
        <v>97</v>
      </c>
      <c r="D275" s="185" t="s">
        <v>107</v>
      </c>
      <c r="E275" s="183">
        <f t="shared" si="54"/>
        <v>0</v>
      </c>
      <c r="F275" s="183"/>
      <c r="G275" s="178"/>
      <c r="H275" s="178"/>
      <c r="I275" s="178"/>
      <c r="J275" s="178"/>
      <c r="K275" s="178"/>
      <c r="L275" s="186"/>
      <c r="M275" s="178"/>
      <c r="N275" s="178"/>
      <c r="O275" s="178"/>
      <c r="P275" s="187"/>
    </row>
    <row r="276" spans="1:16" s="177" customFormat="1" ht="38.25">
      <c r="A276" s="184"/>
      <c r="B276" s="184"/>
      <c r="C276" s="184"/>
      <c r="D276" s="185" t="s">
        <v>398</v>
      </c>
      <c r="E276" s="183">
        <f t="shared" si="54"/>
        <v>228921</v>
      </c>
      <c r="F276" s="183"/>
      <c r="G276" s="178">
        <v>228921</v>
      </c>
      <c r="H276" s="178">
        <v>228921</v>
      </c>
      <c r="I276" s="178"/>
      <c r="J276" s="178"/>
      <c r="K276" s="178"/>
      <c r="L276" s="186"/>
      <c r="M276" s="178"/>
      <c r="N276" s="178"/>
      <c r="O276" s="178"/>
      <c r="P276" s="187"/>
    </row>
    <row r="277" spans="1:16" ht="15.75">
      <c r="A277" s="29"/>
      <c r="B277" s="29" t="s">
        <v>162</v>
      </c>
      <c r="C277" s="29"/>
      <c r="D277" s="50" t="s">
        <v>163</v>
      </c>
      <c r="E277" s="34">
        <f t="shared" si="54"/>
        <v>596863</v>
      </c>
      <c r="F277" s="34"/>
      <c r="G277" s="31">
        <f aca="true" t="shared" si="56" ref="G277:O277">SUM(G278:G288)</f>
        <v>596863</v>
      </c>
      <c r="H277" s="34">
        <f t="shared" si="56"/>
        <v>579881</v>
      </c>
      <c r="I277" s="34">
        <f t="shared" si="56"/>
        <v>376471</v>
      </c>
      <c r="J277" s="34">
        <f t="shared" si="56"/>
        <v>68294</v>
      </c>
      <c r="K277" s="31">
        <f t="shared" si="56"/>
        <v>0</v>
      </c>
      <c r="L277" s="31">
        <f t="shared" si="56"/>
        <v>16982</v>
      </c>
      <c r="M277" s="31">
        <f t="shared" si="56"/>
        <v>0</v>
      </c>
      <c r="N277" s="31">
        <f t="shared" si="56"/>
        <v>0</v>
      </c>
      <c r="O277" s="31">
        <f t="shared" si="56"/>
        <v>0</v>
      </c>
      <c r="P277" s="17"/>
    </row>
    <row r="278" spans="1:16" ht="36" hidden="1">
      <c r="A278" s="51"/>
      <c r="B278" s="51"/>
      <c r="C278" s="51" t="s">
        <v>126</v>
      </c>
      <c r="D278" s="25" t="s">
        <v>125</v>
      </c>
      <c r="E278" s="34">
        <f t="shared" si="54"/>
        <v>0</v>
      </c>
      <c r="F278" s="35"/>
      <c r="G278" s="39"/>
      <c r="H278" s="35"/>
      <c r="I278" s="35"/>
      <c r="J278" s="35"/>
      <c r="K278" s="39"/>
      <c r="L278" s="39"/>
      <c r="M278" s="39"/>
      <c r="N278" s="39"/>
      <c r="O278" s="39"/>
      <c r="P278" s="17"/>
    </row>
    <row r="279" spans="1:16" s="177" customFormat="1" ht="36">
      <c r="A279" s="270"/>
      <c r="B279" s="270"/>
      <c r="C279" s="270" t="s">
        <v>370</v>
      </c>
      <c r="D279" s="272" t="s">
        <v>373</v>
      </c>
      <c r="E279" s="183">
        <f t="shared" si="54"/>
        <v>16622</v>
      </c>
      <c r="F279" s="186"/>
      <c r="G279" s="186">
        <f>L279</f>
        <v>16622</v>
      </c>
      <c r="H279" s="186"/>
      <c r="I279" s="186"/>
      <c r="J279" s="186"/>
      <c r="K279" s="186"/>
      <c r="L279" s="186">
        <v>16622</v>
      </c>
      <c r="M279" s="186"/>
      <c r="N279" s="186"/>
      <c r="O279" s="186"/>
      <c r="P279" s="187"/>
    </row>
    <row r="280" spans="1:16" s="177" customFormat="1" ht="15.75">
      <c r="A280" s="270"/>
      <c r="B280" s="270"/>
      <c r="C280" s="270" t="s">
        <v>374</v>
      </c>
      <c r="D280" s="272" t="s">
        <v>375</v>
      </c>
      <c r="E280" s="183">
        <f t="shared" si="54"/>
        <v>360</v>
      </c>
      <c r="F280" s="186"/>
      <c r="G280" s="186">
        <f>L280</f>
        <v>360</v>
      </c>
      <c r="H280" s="186"/>
      <c r="I280" s="186"/>
      <c r="J280" s="186"/>
      <c r="K280" s="186"/>
      <c r="L280" s="186">
        <v>360</v>
      </c>
      <c r="M280" s="186"/>
      <c r="N280" s="186"/>
      <c r="O280" s="186"/>
      <c r="P280" s="187"/>
    </row>
    <row r="281" spans="1:16" s="177" customFormat="1" ht="25.5">
      <c r="A281" s="184"/>
      <c r="B281" s="184"/>
      <c r="C281" s="184" t="s">
        <v>91</v>
      </c>
      <c r="D281" s="185" t="s">
        <v>101</v>
      </c>
      <c r="E281" s="183">
        <f t="shared" si="54"/>
        <v>349763</v>
      </c>
      <c r="F281" s="183"/>
      <c r="G281" s="178">
        <v>349763</v>
      </c>
      <c r="H281" s="178">
        <f>I281</f>
        <v>349763</v>
      </c>
      <c r="I281" s="178">
        <v>349763</v>
      </c>
      <c r="J281" s="178"/>
      <c r="K281" s="178"/>
      <c r="L281" s="186"/>
      <c r="M281" s="178"/>
      <c r="N281" s="178"/>
      <c r="O281" s="178"/>
      <c r="P281" s="187"/>
    </row>
    <row r="282" spans="1:16" s="177" customFormat="1" ht="25.5">
      <c r="A282" s="184"/>
      <c r="B282" s="184"/>
      <c r="C282" s="184" t="s">
        <v>92</v>
      </c>
      <c r="D282" s="185" t="s">
        <v>102</v>
      </c>
      <c r="E282" s="183">
        <f t="shared" si="54"/>
        <v>22708</v>
      </c>
      <c r="F282" s="183"/>
      <c r="G282" s="178">
        <v>22708</v>
      </c>
      <c r="H282" s="178">
        <f>I282</f>
        <v>22708</v>
      </c>
      <c r="I282" s="178">
        <v>22708</v>
      </c>
      <c r="J282" s="178"/>
      <c r="K282" s="178"/>
      <c r="L282" s="186"/>
      <c r="M282" s="178"/>
      <c r="N282" s="178"/>
      <c r="O282" s="178"/>
      <c r="P282" s="187"/>
    </row>
    <row r="283" spans="1:16" s="177" customFormat="1" ht="25.5">
      <c r="A283" s="184"/>
      <c r="B283" s="184"/>
      <c r="C283" s="184" t="s">
        <v>93</v>
      </c>
      <c r="D283" s="185" t="s">
        <v>103</v>
      </c>
      <c r="E283" s="183">
        <f t="shared" si="54"/>
        <v>58774</v>
      </c>
      <c r="F283" s="183"/>
      <c r="G283" s="178">
        <v>58774</v>
      </c>
      <c r="H283" s="178">
        <f>J283</f>
        <v>58774</v>
      </c>
      <c r="I283" s="178"/>
      <c r="J283" s="178">
        <v>58774</v>
      </c>
      <c r="K283" s="178"/>
      <c r="L283" s="186"/>
      <c r="M283" s="178"/>
      <c r="N283" s="178"/>
      <c r="O283" s="178"/>
      <c r="P283" s="187"/>
    </row>
    <row r="284" spans="1:16" s="177" customFormat="1" ht="15.75">
      <c r="A284" s="184"/>
      <c r="B284" s="184"/>
      <c r="C284" s="184" t="s">
        <v>94</v>
      </c>
      <c r="D284" s="185" t="s">
        <v>104</v>
      </c>
      <c r="E284" s="183">
        <f t="shared" si="54"/>
        <v>9520</v>
      </c>
      <c r="F284" s="183"/>
      <c r="G284" s="178">
        <v>9520</v>
      </c>
      <c r="H284" s="178">
        <f>J284</f>
        <v>9520</v>
      </c>
      <c r="I284" s="178"/>
      <c r="J284" s="178">
        <v>9520</v>
      </c>
      <c r="K284" s="178"/>
      <c r="L284" s="186"/>
      <c r="M284" s="178"/>
      <c r="N284" s="178"/>
      <c r="O284" s="178"/>
      <c r="P284" s="187"/>
    </row>
    <row r="285" spans="1:16" s="177" customFormat="1" ht="25.5">
      <c r="A285" s="184"/>
      <c r="B285" s="184"/>
      <c r="C285" s="184" t="s">
        <v>95</v>
      </c>
      <c r="D285" s="185" t="s">
        <v>105</v>
      </c>
      <c r="E285" s="183">
        <f t="shared" si="54"/>
        <v>4000</v>
      </c>
      <c r="F285" s="183"/>
      <c r="G285" s="178">
        <v>4000</v>
      </c>
      <c r="H285" s="178">
        <f>I285</f>
        <v>4000</v>
      </c>
      <c r="I285" s="178">
        <v>4000</v>
      </c>
      <c r="J285" s="178"/>
      <c r="K285" s="178"/>
      <c r="L285" s="186"/>
      <c r="M285" s="178"/>
      <c r="N285" s="178"/>
      <c r="O285" s="178"/>
      <c r="P285" s="187"/>
    </row>
    <row r="286" spans="1:16" s="177" customFormat="1" ht="25.5" hidden="1">
      <c r="A286" s="184"/>
      <c r="B286" s="184"/>
      <c r="C286" s="184" t="s">
        <v>96</v>
      </c>
      <c r="D286" s="185" t="s">
        <v>106</v>
      </c>
      <c r="E286" s="183">
        <f t="shared" si="54"/>
        <v>0</v>
      </c>
      <c r="F286" s="183"/>
      <c r="G286" s="178"/>
      <c r="H286" s="178"/>
      <c r="I286" s="178"/>
      <c r="J286" s="178"/>
      <c r="K286" s="178"/>
      <c r="L286" s="186"/>
      <c r="M286" s="178"/>
      <c r="N286" s="178"/>
      <c r="O286" s="178"/>
      <c r="P286" s="187"/>
    </row>
    <row r="287" spans="1:16" s="177" customFormat="1" ht="38.25" hidden="1">
      <c r="A287" s="184"/>
      <c r="B287" s="184"/>
      <c r="C287" s="184" t="s">
        <v>97</v>
      </c>
      <c r="D287" s="185" t="s">
        <v>107</v>
      </c>
      <c r="E287" s="183">
        <f t="shared" si="54"/>
        <v>0</v>
      </c>
      <c r="F287" s="183"/>
      <c r="G287" s="178"/>
      <c r="H287" s="178"/>
      <c r="I287" s="178"/>
      <c r="J287" s="178"/>
      <c r="K287" s="178"/>
      <c r="L287" s="186"/>
      <c r="M287" s="178"/>
      <c r="N287" s="178"/>
      <c r="O287" s="178"/>
      <c r="P287" s="187"/>
    </row>
    <row r="288" spans="1:16" s="177" customFormat="1" ht="38.25">
      <c r="A288" s="184"/>
      <c r="B288" s="184"/>
      <c r="C288" s="184"/>
      <c r="D288" s="185" t="s">
        <v>398</v>
      </c>
      <c r="E288" s="183">
        <f t="shared" si="54"/>
        <v>135116</v>
      </c>
      <c r="F288" s="183"/>
      <c r="G288" s="178">
        <v>135116</v>
      </c>
      <c r="H288" s="178">
        <v>135116</v>
      </c>
      <c r="I288" s="178"/>
      <c r="J288" s="178"/>
      <c r="K288" s="178"/>
      <c r="L288" s="186"/>
      <c r="M288" s="178"/>
      <c r="N288" s="178"/>
      <c r="O288" s="178"/>
      <c r="P288" s="187"/>
    </row>
    <row r="289" spans="1:16" ht="25.5">
      <c r="A289" s="29"/>
      <c r="B289" s="29" t="s">
        <v>283</v>
      </c>
      <c r="C289" s="29"/>
      <c r="D289" s="50" t="s">
        <v>284</v>
      </c>
      <c r="E289" s="34">
        <f t="shared" si="54"/>
        <v>62533</v>
      </c>
      <c r="F289" s="34"/>
      <c r="G289" s="31">
        <f>SUM(G290:G296)</f>
        <v>62533</v>
      </c>
      <c r="H289" s="34"/>
      <c r="I289" s="34">
        <f aca="true" t="shared" si="57" ref="I289:O289">SUM(I290:I296)</f>
        <v>0</v>
      </c>
      <c r="J289" s="34">
        <f t="shared" si="57"/>
        <v>0</v>
      </c>
      <c r="K289" s="31">
        <f t="shared" si="57"/>
        <v>0</v>
      </c>
      <c r="L289" s="31">
        <f>L296</f>
        <v>62533</v>
      </c>
      <c r="M289" s="31">
        <f t="shared" si="57"/>
        <v>0</v>
      </c>
      <c r="N289" s="31">
        <f t="shared" si="57"/>
        <v>0</v>
      </c>
      <c r="O289" s="31">
        <f t="shared" si="57"/>
        <v>0</v>
      </c>
      <c r="P289" s="17"/>
    </row>
    <row r="290" spans="1:16" ht="25.5" hidden="1">
      <c r="A290" s="29"/>
      <c r="B290" s="51"/>
      <c r="C290" s="51" t="s">
        <v>285</v>
      </c>
      <c r="D290" s="26" t="s">
        <v>103</v>
      </c>
      <c r="E290" s="35">
        <f t="shared" si="54"/>
        <v>0</v>
      </c>
      <c r="F290" s="35"/>
      <c r="G290" s="39"/>
      <c r="H290" s="35"/>
      <c r="I290" s="34"/>
      <c r="J290" s="34"/>
      <c r="K290" s="31"/>
      <c r="L290" s="31"/>
      <c r="M290" s="31"/>
      <c r="N290" s="31"/>
      <c r="O290" s="31"/>
      <c r="P290" s="17"/>
    </row>
    <row r="291" spans="1:16" ht="25.5" hidden="1">
      <c r="A291" s="29"/>
      <c r="B291" s="51"/>
      <c r="C291" s="51" t="s">
        <v>286</v>
      </c>
      <c r="D291" s="26" t="s">
        <v>103</v>
      </c>
      <c r="E291" s="35">
        <f aca="true" t="shared" si="58" ref="E291:E331">G291+O291</f>
        <v>0</v>
      </c>
      <c r="F291" s="35"/>
      <c r="G291" s="39"/>
      <c r="H291" s="35"/>
      <c r="I291" s="34"/>
      <c r="J291" s="34"/>
      <c r="K291" s="31"/>
      <c r="L291" s="31"/>
      <c r="M291" s="31"/>
      <c r="N291" s="31"/>
      <c r="O291" s="31"/>
      <c r="P291" s="17"/>
    </row>
    <row r="292" spans="1:16" ht="15.75" hidden="1">
      <c r="A292" s="29"/>
      <c r="B292" s="51"/>
      <c r="C292" s="51" t="s">
        <v>287</v>
      </c>
      <c r="D292" s="26" t="s">
        <v>104</v>
      </c>
      <c r="E292" s="35">
        <f t="shared" si="58"/>
        <v>0</v>
      </c>
      <c r="F292" s="35"/>
      <c r="G292" s="39"/>
      <c r="H292" s="35"/>
      <c r="I292" s="34"/>
      <c r="J292" s="34"/>
      <c r="K292" s="31"/>
      <c r="L292" s="31"/>
      <c r="M292" s="31"/>
      <c r="N292" s="31"/>
      <c r="O292" s="31"/>
      <c r="P292" s="17"/>
    </row>
    <row r="293" spans="1:16" ht="15.75" hidden="1">
      <c r="A293" s="29"/>
      <c r="B293" s="51"/>
      <c r="C293" s="51" t="s">
        <v>288</v>
      </c>
      <c r="D293" s="26" t="s">
        <v>104</v>
      </c>
      <c r="E293" s="35">
        <f t="shared" si="58"/>
        <v>0</v>
      </c>
      <c r="F293" s="35"/>
      <c r="G293" s="39"/>
      <c r="H293" s="35"/>
      <c r="I293" s="34"/>
      <c r="J293" s="34"/>
      <c r="K293" s="31"/>
      <c r="L293" s="31"/>
      <c r="M293" s="31"/>
      <c r="N293" s="31"/>
      <c r="O293" s="31"/>
      <c r="P293" s="17"/>
    </row>
    <row r="294" spans="1:16" ht="25.5" hidden="1">
      <c r="A294" s="29"/>
      <c r="B294" s="51"/>
      <c r="C294" s="51" t="s">
        <v>289</v>
      </c>
      <c r="D294" s="26" t="s">
        <v>105</v>
      </c>
      <c r="E294" s="35">
        <f t="shared" si="58"/>
        <v>0</v>
      </c>
      <c r="F294" s="35"/>
      <c r="G294" s="39"/>
      <c r="H294" s="35"/>
      <c r="I294" s="34"/>
      <c r="J294" s="34"/>
      <c r="K294" s="31"/>
      <c r="L294" s="31"/>
      <c r="M294" s="31"/>
      <c r="N294" s="31"/>
      <c r="O294" s="31"/>
      <c r="P294" s="17"/>
    </row>
    <row r="295" spans="1:16" ht="25.5" hidden="1">
      <c r="A295" s="29"/>
      <c r="B295" s="51"/>
      <c r="C295" s="51" t="s">
        <v>290</v>
      </c>
      <c r="D295" s="26" t="s">
        <v>105</v>
      </c>
      <c r="E295" s="35">
        <f t="shared" si="58"/>
        <v>0</v>
      </c>
      <c r="F295" s="35"/>
      <c r="G295" s="39"/>
      <c r="H295" s="35"/>
      <c r="I295" s="34"/>
      <c r="J295" s="34"/>
      <c r="K295" s="31"/>
      <c r="L295" s="31"/>
      <c r="M295" s="31"/>
      <c r="N295" s="31"/>
      <c r="O295" s="31"/>
      <c r="P295" s="17"/>
    </row>
    <row r="296" spans="1:16" s="177" customFormat="1" ht="15.75">
      <c r="A296" s="184"/>
      <c r="B296" s="184"/>
      <c r="C296" s="184" t="s">
        <v>379</v>
      </c>
      <c r="D296" s="185" t="s">
        <v>380</v>
      </c>
      <c r="E296" s="186">
        <f t="shared" si="58"/>
        <v>62533</v>
      </c>
      <c r="F296" s="183"/>
      <c r="G296" s="178">
        <f>L296</f>
        <v>62533</v>
      </c>
      <c r="H296" s="178"/>
      <c r="I296" s="178"/>
      <c r="J296" s="178"/>
      <c r="K296" s="178"/>
      <c r="L296" s="186">
        <v>62533</v>
      </c>
      <c r="M296" s="178"/>
      <c r="N296" s="178"/>
      <c r="O296" s="178"/>
      <c r="P296" s="187"/>
    </row>
    <row r="297" spans="1:16" ht="25.5">
      <c r="A297" s="29"/>
      <c r="B297" s="29" t="s">
        <v>164</v>
      </c>
      <c r="C297" s="29"/>
      <c r="D297" s="50" t="s">
        <v>291</v>
      </c>
      <c r="E297" s="34">
        <f t="shared" si="58"/>
        <v>2119321</v>
      </c>
      <c r="F297" s="34"/>
      <c r="G297" s="31">
        <f aca="true" t="shared" si="59" ref="G297:O297">SUM(G298:G307)</f>
        <v>2119321</v>
      </c>
      <c r="H297" s="34">
        <f t="shared" si="59"/>
        <v>2117281</v>
      </c>
      <c r="I297" s="34">
        <f t="shared" si="59"/>
        <v>1436182</v>
      </c>
      <c r="J297" s="34">
        <f t="shared" si="59"/>
        <v>252796</v>
      </c>
      <c r="K297" s="31">
        <f t="shared" si="59"/>
        <v>0</v>
      </c>
      <c r="L297" s="31">
        <f t="shared" si="59"/>
        <v>2040</v>
      </c>
      <c r="M297" s="31">
        <f t="shared" si="59"/>
        <v>0</v>
      </c>
      <c r="N297" s="31">
        <f t="shared" si="59"/>
        <v>0</v>
      </c>
      <c r="O297" s="31">
        <f t="shared" si="59"/>
        <v>0</v>
      </c>
      <c r="P297" s="17"/>
    </row>
    <row r="298" spans="1:16" ht="36" hidden="1">
      <c r="A298" s="51"/>
      <c r="B298" s="51"/>
      <c r="C298" s="51" t="s">
        <v>126</v>
      </c>
      <c r="D298" s="25" t="s">
        <v>125</v>
      </c>
      <c r="E298" s="34">
        <f t="shared" si="58"/>
        <v>0</v>
      </c>
      <c r="F298" s="35"/>
      <c r="G298" s="39"/>
      <c r="H298" s="35"/>
      <c r="I298" s="35"/>
      <c r="J298" s="35"/>
      <c r="K298" s="39"/>
      <c r="L298" s="39"/>
      <c r="M298" s="39"/>
      <c r="N298" s="39"/>
      <c r="O298" s="39"/>
      <c r="P298" s="17"/>
    </row>
    <row r="299" spans="1:16" s="177" customFormat="1" ht="36">
      <c r="A299" s="270"/>
      <c r="B299" s="270"/>
      <c r="C299" s="270" t="s">
        <v>370</v>
      </c>
      <c r="D299" s="272" t="s">
        <v>373</v>
      </c>
      <c r="E299" s="183">
        <f t="shared" si="58"/>
        <v>2040</v>
      </c>
      <c r="F299" s="186"/>
      <c r="G299" s="186">
        <f>L299</f>
        <v>2040</v>
      </c>
      <c r="H299" s="186"/>
      <c r="I299" s="186"/>
      <c r="J299" s="186"/>
      <c r="K299" s="186"/>
      <c r="L299" s="186">
        <v>2040</v>
      </c>
      <c r="M299" s="186"/>
      <c r="N299" s="186"/>
      <c r="O299" s="186"/>
      <c r="P299" s="187"/>
    </row>
    <row r="300" spans="1:16" s="177" customFormat="1" ht="38.25" customHeight="1">
      <c r="A300" s="184"/>
      <c r="B300" s="184"/>
      <c r="C300" s="184" t="s">
        <v>91</v>
      </c>
      <c r="D300" s="185" t="s">
        <v>101</v>
      </c>
      <c r="E300" s="183">
        <f t="shared" si="58"/>
        <v>1332915</v>
      </c>
      <c r="F300" s="183"/>
      <c r="G300" s="178">
        <v>1332915</v>
      </c>
      <c r="H300" s="178">
        <f>I300</f>
        <v>1332915</v>
      </c>
      <c r="I300" s="178">
        <v>1332915</v>
      </c>
      <c r="J300" s="178"/>
      <c r="K300" s="178"/>
      <c r="L300" s="186"/>
      <c r="M300" s="178"/>
      <c r="N300" s="178"/>
      <c r="O300" s="178"/>
      <c r="P300" s="187"/>
    </row>
    <row r="301" spans="1:16" s="177" customFormat="1" ht="25.5">
      <c r="A301" s="184"/>
      <c r="B301" s="184"/>
      <c r="C301" s="184" t="s">
        <v>92</v>
      </c>
      <c r="D301" s="185" t="s">
        <v>102</v>
      </c>
      <c r="E301" s="183">
        <f t="shared" si="58"/>
        <v>100767</v>
      </c>
      <c r="F301" s="183"/>
      <c r="G301" s="178">
        <v>100767</v>
      </c>
      <c r="H301" s="178">
        <f>I301</f>
        <v>100767</v>
      </c>
      <c r="I301" s="178">
        <v>100767</v>
      </c>
      <c r="J301" s="178"/>
      <c r="K301" s="178"/>
      <c r="L301" s="186"/>
      <c r="M301" s="178"/>
      <c r="N301" s="178"/>
      <c r="O301" s="178"/>
      <c r="P301" s="187"/>
    </row>
    <row r="302" spans="1:16" s="177" customFormat="1" ht="25.5">
      <c r="A302" s="184"/>
      <c r="B302" s="184"/>
      <c r="C302" s="184" t="s">
        <v>93</v>
      </c>
      <c r="D302" s="185" t="s">
        <v>103</v>
      </c>
      <c r="E302" s="183">
        <f t="shared" si="58"/>
        <v>218377</v>
      </c>
      <c r="F302" s="183"/>
      <c r="G302" s="178">
        <v>218377</v>
      </c>
      <c r="H302" s="178">
        <f>J302</f>
        <v>218377</v>
      </c>
      <c r="I302" s="178"/>
      <c r="J302" s="178">
        <v>218377</v>
      </c>
      <c r="K302" s="178"/>
      <c r="L302" s="186"/>
      <c r="M302" s="178"/>
      <c r="N302" s="178"/>
      <c r="O302" s="178"/>
      <c r="P302" s="187"/>
    </row>
    <row r="303" spans="1:16" s="177" customFormat="1" ht="41.25" customHeight="1">
      <c r="A303" s="184"/>
      <c r="B303" s="184"/>
      <c r="C303" s="184" t="s">
        <v>94</v>
      </c>
      <c r="D303" s="185" t="s">
        <v>104</v>
      </c>
      <c r="E303" s="183">
        <f t="shared" si="58"/>
        <v>34419</v>
      </c>
      <c r="F303" s="183"/>
      <c r="G303" s="178">
        <v>34419</v>
      </c>
      <c r="H303" s="178">
        <f>J303</f>
        <v>34419</v>
      </c>
      <c r="I303" s="178"/>
      <c r="J303" s="178">
        <v>34419</v>
      </c>
      <c r="K303" s="178"/>
      <c r="L303" s="186"/>
      <c r="M303" s="178"/>
      <c r="N303" s="178"/>
      <c r="O303" s="178"/>
      <c r="P303" s="187"/>
    </row>
    <row r="304" spans="1:16" s="177" customFormat="1" ht="28.5" customHeight="1">
      <c r="A304" s="184"/>
      <c r="B304" s="184"/>
      <c r="C304" s="184" t="s">
        <v>95</v>
      </c>
      <c r="D304" s="185" t="s">
        <v>105</v>
      </c>
      <c r="E304" s="183">
        <f t="shared" si="58"/>
        <v>2500</v>
      </c>
      <c r="F304" s="183"/>
      <c r="G304" s="178">
        <f>I304</f>
        <v>2500</v>
      </c>
      <c r="H304" s="178">
        <f>I304</f>
        <v>2500</v>
      </c>
      <c r="I304" s="178">
        <v>2500</v>
      </c>
      <c r="J304" s="178"/>
      <c r="K304" s="178"/>
      <c r="L304" s="186"/>
      <c r="M304" s="178"/>
      <c r="N304" s="178"/>
      <c r="O304" s="178"/>
      <c r="P304" s="187"/>
    </row>
    <row r="305" spans="1:16" s="177" customFormat="1" ht="24" customHeight="1" hidden="1">
      <c r="A305" s="184"/>
      <c r="B305" s="184"/>
      <c r="C305" s="184" t="s">
        <v>96</v>
      </c>
      <c r="D305" s="185" t="s">
        <v>106</v>
      </c>
      <c r="E305" s="183">
        <f t="shared" si="58"/>
        <v>0</v>
      </c>
      <c r="F305" s="183"/>
      <c r="G305" s="178"/>
      <c r="H305" s="178"/>
      <c r="I305" s="178"/>
      <c r="J305" s="178"/>
      <c r="K305" s="178"/>
      <c r="L305" s="186"/>
      <c r="M305" s="178"/>
      <c r="N305" s="178"/>
      <c r="O305" s="178"/>
      <c r="P305" s="187"/>
    </row>
    <row r="306" spans="1:16" s="177" customFormat="1" ht="38.25" hidden="1">
      <c r="A306" s="184"/>
      <c r="B306" s="184"/>
      <c r="C306" s="184" t="s">
        <v>97</v>
      </c>
      <c r="D306" s="185" t="s">
        <v>107</v>
      </c>
      <c r="E306" s="183">
        <f t="shared" si="58"/>
        <v>0</v>
      </c>
      <c r="F306" s="183"/>
      <c r="G306" s="178"/>
      <c r="H306" s="178"/>
      <c r="I306" s="178"/>
      <c r="J306" s="178"/>
      <c r="K306" s="178"/>
      <c r="L306" s="186"/>
      <c r="M306" s="178"/>
      <c r="N306" s="178"/>
      <c r="O306" s="178"/>
      <c r="P306" s="187"/>
    </row>
    <row r="307" spans="1:16" s="177" customFormat="1" ht="38.25">
      <c r="A307" s="184"/>
      <c r="B307" s="184"/>
      <c r="C307" s="184"/>
      <c r="D307" s="185" t="s">
        <v>398</v>
      </c>
      <c r="E307" s="183">
        <f t="shared" si="58"/>
        <v>428303</v>
      </c>
      <c r="F307" s="183"/>
      <c r="G307" s="178">
        <v>428303</v>
      </c>
      <c r="H307" s="178">
        <v>428303</v>
      </c>
      <c r="I307" s="178"/>
      <c r="J307" s="178"/>
      <c r="K307" s="178"/>
      <c r="L307" s="186"/>
      <c r="M307" s="178"/>
      <c r="N307" s="178"/>
      <c r="O307" s="178"/>
      <c r="P307" s="187"/>
    </row>
    <row r="308" spans="1:16" ht="38.25">
      <c r="A308" s="29"/>
      <c r="B308" s="29" t="s">
        <v>165</v>
      </c>
      <c r="C308" s="29"/>
      <c r="D308" s="50" t="s">
        <v>146</v>
      </c>
      <c r="E308" s="31">
        <f t="shared" si="58"/>
        <v>39949</v>
      </c>
      <c r="F308" s="31"/>
      <c r="G308" s="31">
        <f aca="true" t="shared" si="60" ref="G308:O308">G309</f>
        <v>39949</v>
      </c>
      <c r="H308" s="34">
        <f t="shared" si="60"/>
        <v>39949</v>
      </c>
      <c r="I308" s="34">
        <f t="shared" si="60"/>
        <v>0</v>
      </c>
      <c r="J308" s="34">
        <f t="shared" si="60"/>
        <v>0</v>
      </c>
      <c r="K308" s="31">
        <f t="shared" si="60"/>
        <v>0</v>
      </c>
      <c r="L308" s="31"/>
      <c r="M308" s="31">
        <f t="shared" si="60"/>
        <v>0</v>
      </c>
      <c r="N308" s="31">
        <f t="shared" si="60"/>
        <v>0</v>
      </c>
      <c r="O308" s="31">
        <f t="shared" si="60"/>
        <v>0</v>
      </c>
      <c r="P308" s="17"/>
    </row>
    <row r="309" spans="1:16" s="177" customFormat="1" ht="38.25">
      <c r="A309" s="184"/>
      <c r="B309" s="184"/>
      <c r="C309" s="184"/>
      <c r="D309" s="185" t="s">
        <v>398</v>
      </c>
      <c r="E309" s="183">
        <f t="shared" si="58"/>
        <v>39949</v>
      </c>
      <c r="F309" s="178"/>
      <c r="G309" s="178">
        <v>39949</v>
      </c>
      <c r="H309" s="178">
        <v>39949</v>
      </c>
      <c r="I309" s="178"/>
      <c r="J309" s="178"/>
      <c r="K309" s="178"/>
      <c r="L309" s="186"/>
      <c r="M309" s="178"/>
      <c r="N309" s="178"/>
      <c r="O309" s="178"/>
      <c r="P309" s="187"/>
    </row>
    <row r="310" spans="1:16" ht="15.75">
      <c r="A310" s="29"/>
      <c r="B310" s="29" t="s">
        <v>166</v>
      </c>
      <c r="C310" s="29"/>
      <c r="D310" s="50" t="s">
        <v>114</v>
      </c>
      <c r="E310" s="31">
        <f t="shared" si="58"/>
        <v>40000</v>
      </c>
      <c r="F310" s="31"/>
      <c r="G310" s="31">
        <f aca="true" t="shared" si="61" ref="G310:O310">G311</f>
        <v>40000</v>
      </c>
      <c r="H310" s="34">
        <f t="shared" si="61"/>
        <v>40000</v>
      </c>
      <c r="I310" s="34">
        <f t="shared" si="61"/>
        <v>0</v>
      </c>
      <c r="J310" s="34">
        <f t="shared" si="61"/>
        <v>0</v>
      </c>
      <c r="K310" s="31">
        <f t="shared" si="61"/>
        <v>0</v>
      </c>
      <c r="L310" s="31"/>
      <c r="M310" s="31">
        <f t="shared" si="61"/>
        <v>0</v>
      </c>
      <c r="N310" s="31">
        <f t="shared" si="61"/>
        <v>0</v>
      </c>
      <c r="O310" s="31">
        <f t="shared" si="61"/>
        <v>0</v>
      </c>
      <c r="P310" s="17"/>
    </row>
    <row r="311" spans="1:16" s="177" customFormat="1" ht="38.25">
      <c r="A311" s="184"/>
      <c r="B311" s="184"/>
      <c r="C311" s="184"/>
      <c r="D311" s="185" t="s">
        <v>398</v>
      </c>
      <c r="E311" s="183">
        <f t="shared" si="58"/>
        <v>40000</v>
      </c>
      <c r="F311" s="178"/>
      <c r="G311" s="178">
        <v>40000</v>
      </c>
      <c r="H311" s="178">
        <v>40000</v>
      </c>
      <c r="I311" s="178"/>
      <c r="J311" s="178"/>
      <c r="K311" s="178"/>
      <c r="L311" s="186"/>
      <c r="M311" s="178"/>
      <c r="N311" s="178"/>
      <c r="O311" s="178"/>
      <c r="P311" s="187"/>
    </row>
    <row r="312" spans="1:16" s="217" customFormat="1" ht="63">
      <c r="A312" s="11" t="s">
        <v>402</v>
      </c>
      <c r="B312" s="155"/>
      <c r="C312" s="155"/>
      <c r="D312" s="16" t="s">
        <v>403</v>
      </c>
      <c r="E312" s="13">
        <f>E313+E315+E317+E319+E321+E323+E325+E327</f>
        <v>500000</v>
      </c>
      <c r="F312" s="13">
        <f>F313+F315+F317+F319+F321+F323+F325+F327</f>
        <v>10000</v>
      </c>
      <c r="G312" s="13">
        <f>G313+G315+G317+G319+G321+G323+G325+G327</f>
        <v>500000</v>
      </c>
      <c r="H312" s="13">
        <f>H313+H315+H317+H319+H321+H323+H325+H327</f>
        <v>500000</v>
      </c>
      <c r="I312" s="13"/>
      <c r="J312" s="13"/>
      <c r="K312" s="13"/>
      <c r="L312" s="13"/>
      <c r="M312" s="13"/>
      <c r="N312" s="156"/>
      <c r="O312" s="156"/>
      <c r="P312" s="162"/>
    </row>
    <row r="313" spans="1:16" s="217" customFormat="1" ht="25.5">
      <c r="A313" s="218"/>
      <c r="B313" s="33" t="s">
        <v>425</v>
      </c>
      <c r="C313" s="218"/>
      <c r="D313" s="105" t="s">
        <v>426</v>
      </c>
      <c r="E313" s="34">
        <f>E314</f>
        <v>235000</v>
      </c>
      <c r="F313" s="195"/>
      <c r="G313" s="34">
        <f>G314</f>
        <v>235000</v>
      </c>
      <c r="H313" s="34">
        <f>H314</f>
        <v>235000</v>
      </c>
      <c r="I313" s="195"/>
      <c r="J313" s="195"/>
      <c r="K313" s="195"/>
      <c r="L313" s="35"/>
      <c r="M313" s="195"/>
      <c r="N313" s="195"/>
      <c r="O313" s="195"/>
      <c r="P313" s="216"/>
    </row>
    <row r="314" spans="1:16" s="177" customFormat="1" ht="38.25">
      <c r="A314" s="184"/>
      <c r="B314" s="184"/>
      <c r="C314" s="184"/>
      <c r="D314" s="185" t="s">
        <v>398</v>
      </c>
      <c r="E314" s="183">
        <f>G314+O314</f>
        <v>235000</v>
      </c>
      <c r="F314" s="178"/>
      <c r="G314" s="178">
        <f>H314+I314+J314+K314+L314+M314+N314</f>
        <v>235000</v>
      </c>
      <c r="H314" s="178">
        <v>235000</v>
      </c>
      <c r="I314" s="178"/>
      <c r="J314" s="178"/>
      <c r="K314" s="178"/>
      <c r="L314" s="186"/>
      <c r="M314" s="178"/>
      <c r="N314" s="178"/>
      <c r="O314" s="178"/>
      <c r="P314" s="187"/>
    </row>
    <row r="315" spans="1:16" s="217" customFormat="1" ht="15.75">
      <c r="A315" s="218"/>
      <c r="B315" s="33" t="s">
        <v>427</v>
      </c>
      <c r="C315" s="218"/>
      <c r="D315" s="105" t="s">
        <v>428</v>
      </c>
      <c r="E315" s="34">
        <f>E316</f>
        <v>10000</v>
      </c>
      <c r="F315" s="34">
        <f>G316+J316+K316+L316+M316</f>
        <v>10000</v>
      </c>
      <c r="G315" s="34">
        <f>H316+K316+L316+M316+N316</f>
        <v>10000</v>
      </c>
      <c r="H315" s="34">
        <f>H316</f>
        <v>10000</v>
      </c>
      <c r="I315" s="195"/>
      <c r="J315" s="195"/>
      <c r="K315" s="195"/>
      <c r="L315" s="35"/>
      <c r="M315" s="195"/>
      <c r="N315" s="195"/>
      <c r="O315" s="195"/>
      <c r="P315" s="216"/>
    </row>
    <row r="316" spans="1:16" s="177" customFormat="1" ht="38.25">
      <c r="A316" s="184"/>
      <c r="B316" s="184"/>
      <c r="C316" s="184"/>
      <c r="D316" s="185" t="s">
        <v>398</v>
      </c>
      <c r="E316" s="183">
        <f>G316+O316</f>
        <v>10000</v>
      </c>
      <c r="F316" s="178"/>
      <c r="G316" s="178">
        <f>H316</f>
        <v>10000</v>
      </c>
      <c r="H316" s="178">
        <v>10000</v>
      </c>
      <c r="I316" s="178"/>
      <c r="J316" s="178"/>
      <c r="K316" s="178"/>
      <c r="L316" s="186"/>
      <c r="M316" s="178"/>
      <c r="N316" s="178"/>
      <c r="O316" s="178"/>
      <c r="P316" s="187"/>
    </row>
    <row r="317" spans="1:16" s="217" customFormat="1" ht="25.5">
      <c r="A317" s="218"/>
      <c r="B317" s="33" t="s">
        <v>429</v>
      </c>
      <c r="C317" s="33"/>
      <c r="D317" s="105" t="s">
        <v>430</v>
      </c>
      <c r="E317" s="34">
        <f>E318</f>
        <v>160000</v>
      </c>
      <c r="F317" s="34"/>
      <c r="G317" s="34">
        <f>G318</f>
        <v>160000</v>
      </c>
      <c r="H317" s="34">
        <f>H318</f>
        <v>160000</v>
      </c>
      <c r="I317" s="195"/>
      <c r="J317" s="195"/>
      <c r="K317" s="195"/>
      <c r="L317" s="35"/>
      <c r="M317" s="195"/>
      <c r="N317" s="195"/>
      <c r="O317" s="195"/>
      <c r="P317" s="216"/>
    </row>
    <row r="318" spans="1:16" s="177" customFormat="1" ht="38.25">
      <c r="A318" s="184"/>
      <c r="B318" s="184"/>
      <c r="C318" s="184"/>
      <c r="D318" s="185" t="s">
        <v>398</v>
      </c>
      <c r="E318" s="183">
        <f>G318+O318</f>
        <v>160000</v>
      </c>
      <c r="F318" s="178"/>
      <c r="G318" s="178">
        <f>H318+K318+L318+N318</f>
        <v>160000</v>
      </c>
      <c r="H318" s="178">
        <v>160000</v>
      </c>
      <c r="I318" s="178"/>
      <c r="J318" s="178"/>
      <c r="K318" s="178"/>
      <c r="L318" s="186"/>
      <c r="M318" s="178"/>
      <c r="N318" s="178"/>
      <c r="O318" s="178"/>
      <c r="P318" s="187"/>
    </row>
    <row r="319" spans="1:16" s="217" customFormat="1" ht="38.25">
      <c r="A319" s="218"/>
      <c r="B319" s="33" t="s">
        <v>431</v>
      </c>
      <c r="C319" s="33"/>
      <c r="D319" s="105" t="s">
        <v>432</v>
      </c>
      <c r="E319" s="34">
        <f>E320</f>
        <v>10000</v>
      </c>
      <c r="F319" s="34"/>
      <c r="G319" s="34">
        <f>G320</f>
        <v>10000</v>
      </c>
      <c r="H319" s="34">
        <f>H320</f>
        <v>10000</v>
      </c>
      <c r="I319" s="195"/>
      <c r="J319" s="195"/>
      <c r="K319" s="195"/>
      <c r="L319" s="35"/>
      <c r="M319" s="195"/>
      <c r="N319" s="195"/>
      <c r="O319" s="195"/>
      <c r="P319" s="216"/>
    </row>
    <row r="320" spans="1:16" s="177" customFormat="1" ht="38.25">
      <c r="A320" s="184"/>
      <c r="B320" s="184"/>
      <c r="C320" s="184"/>
      <c r="D320" s="185" t="s">
        <v>398</v>
      </c>
      <c r="E320" s="183">
        <f>G320+O320</f>
        <v>10000</v>
      </c>
      <c r="F320" s="178"/>
      <c r="G320" s="178">
        <f>H320+K320+L320+M320+N320</f>
        <v>10000</v>
      </c>
      <c r="H320" s="178">
        <v>10000</v>
      </c>
      <c r="I320" s="178"/>
      <c r="J320" s="178"/>
      <c r="K320" s="178"/>
      <c r="L320" s="186"/>
      <c r="M320" s="178"/>
      <c r="N320" s="178"/>
      <c r="O320" s="178"/>
      <c r="P320" s="187"/>
    </row>
    <row r="321" spans="1:16" s="217" customFormat="1" ht="25.5">
      <c r="A321" s="218"/>
      <c r="B321" s="33" t="s">
        <v>433</v>
      </c>
      <c r="C321" s="33"/>
      <c r="D321" s="105" t="s">
        <v>434</v>
      </c>
      <c r="E321" s="34">
        <f>E322</f>
        <v>10000</v>
      </c>
      <c r="F321" s="34"/>
      <c r="G321" s="34">
        <f>G322</f>
        <v>10000</v>
      </c>
      <c r="H321" s="34">
        <f>H322</f>
        <v>10000</v>
      </c>
      <c r="I321" s="195"/>
      <c r="J321" s="195"/>
      <c r="K321" s="195"/>
      <c r="L321" s="35"/>
      <c r="M321" s="195"/>
      <c r="N321" s="195"/>
      <c r="O321" s="195"/>
      <c r="P321" s="216"/>
    </row>
    <row r="322" spans="1:16" s="177" customFormat="1" ht="38.25">
      <c r="A322" s="184"/>
      <c r="B322" s="188"/>
      <c r="C322" s="188"/>
      <c r="D322" s="185" t="s">
        <v>398</v>
      </c>
      <c r="E322" s="183">
        <f>G322+O322</f>
        <v>10000</v>
      </c>
      <c r="F322" s="178"/>
      <c r="G322" s="178">
        <f>H322+K322+L322+M322+N322</f>
        <v>10000</v>
      </c>
      <c r="H322" s="178">
        <v>10000</v>
      </c>
      <c r="I322" s="178"/>
      <c r="J322" s="178"/>
      <c r="K322" s="178"/>
      <c r="L322" s="186"/>
      <c r="M322" s="178"/>
      <c r="N322" s="178"/>
      <c r="O322" s="178"/>
      <c r="P322" s="187"/>
    </row>
    <row r="323" spans="1:16" s="217" customFormat="1" ht="25.5">
      <c r="A323" s="218"/>
      <c r="B323" s="33" t="s">
        <v>435</v>
      </c>
      <c r="C323" s="33"/>
      <c r="D323" s="105" t="s">
        <v>436</v>
      </c>
      <c r="E323" s="34">
        <f>E324</f>
        <v>15000</v>
      </c>
      <c r="F323" s="34"/>
      <c r="G323" s="34">
        <f>G324</f>
        <v>15000</v>
      </c>
      <c r="H323" s="34">
        <f>H324</f>
        <v>15000</v>
      </c>
      <c r="I323" s="195"/>
      <c r="J323" s="195"/>
      <c r="K323" s="195"/>
      <c r="L323" s="35"/>
      <c r="M323" s="195"/>
      <c r="N323" s="195"/>
      <c r="O323" s="195"/>
      <c r="P323" s="216"/>
    </row>
    <row r="324" spans="1:16" s="177" customFormat="1" ht="38.25">
      <c r="A324" s="184"/>
      <c r="B324" s="188"/>
      <c r="C324" s="188"/>
      <c r="D324" s="185" t="s">
        <v>398</v>
      </c>
      <c r="E324" s="183">
        <f>G324+O324</f>
        <v>15000</v>
      </c>
      <c r="F324" s="183"/>
      <c r="G324" s="186">
        <f>H324+K324+L324+M324+N324</f>
        <v>15000</v>
      </c>
      <c r="H324" s="186">
        <v>15000</v>
      </c>
      <c r="I324" s="178"/>
      <c r="J324" s="178"/>
      <c r="K324" s="178"/>
      <c r="L324" s="186"/>
      <c r="M324" s="178"/>
      <c r="N324" s="178"/>
      <c r="O324" s="178"/>
      <c r="P324" s="187"/>
    </row>
    <row r="325" spans="1:16" s="217" customFormat="1" ht="38.25">
      <c r="A325" s="218"/>
      <c r="B325" s="33" t="s">
        <v>437</v>
      </c>
      <c r="C325" s="33"/>
      <c r="D325" s="105" t="s">
        <v>438</v>
      </c>
      <c r="E325" s="34">
        <f>E326</f>
        <v>10000</v>
      </c>
      <c r="F325" s="34"/>
      <c r="G325" s="34">
        <f>G326</f>
        <v>10000</v>
      </c>
      <c r="H325" s="34">
        <f>H326</f>
        <v>10000</v>
      </c>
      <c r="I325" s="195"/>
      <c r="J325" s="195"/>
      <c r="K325" s="195"/>
      <c r="L325" s="35"/>
      <c r="M325" s="195"/>
      <c r="N325" s="195"/>
      <c r="O325" s="195"/>
      <c r="P325" s="216"/>
    </row>
    <row r="326" spans="1:16" s="177" customFormat="1" ht="38.25">
      <c r="A326" s="184"/>
      <c r="B326" s="188"/>
      <c r="C326" s="188"/>
      <c r="D326" s="185" t="s">
        <v>398</v>
      </c>
      <c r="E326" s="183">
        <f>G326+O326</f>
        <v>10000</v>
      </c>
      <c r="F326" s="178"/>
      <c r="G326" s="178">
        <f>H326+K326+L326+M326+N326</f>
        <v>10000</v>
      </c>
      <c r="H326" s="178">
        <v>10000</v>
      </c>
      <c r="I326" s="178"/>
      <c r="J326" s="178"/>
      <c r="K326" s="178"/>
      <c r="L326" s="186"/>
      <c r="M326" s="178"/>
      <c r="N326" s="178"/>
      <c r="O326" s="178"/>
      <c r="P326" s="187"/>
    </row>
    <row r="327" spans="1:16" s="217" customFormat="1" ht="15.75">
      <c r="A327" s="218"/>
      <c r="B327" s="33" t="s">
        <v>439</v>
      </c>
      <c r="C327" s="33"/>
      <c r="D327" s="105" t="s">
        <v>114</v>
      </c>
      <c r="E327" s="34">
        <f>E328</f>
        <v>50000</v>
      </c>
      <c r="F327" s="34"/>
      <c r="G327" s="34">
        <f>G328</f>
        <v>50000</v>
      </c>
      <c r="H327" s="34">
        <f>H328</f>
        <v>50000</v>
      </c>
      <c r="I327" s="195"/>
      <c r="J327" s="195"/>
      <c r="K327" s="195"/>
      <c r="L327" s="35"/>
      <c r="M327" s="195"/>
      <c r="N327" s="195"/>
      <c r="O327" s="195"/>
      <c r="P327" s="216"/>
    </row>
    <row r="328" spans="1:16" s="177" customFormat="1" ht="38.25">
      <c r="A328" s="184"/>
      <c r="B328" s="184"/>
      <c r="C328" s="184"/>
      <c r="D328" s="185" t="s">
        <v>398</v>
      </c>
      <c r="E328" s="183">
        <f>G328+O328</f>
        <v>50000</v>
      </c>
      <c r="F328" s="178"/>
      <c r="G328" s="178">
        <f>H328+K328+L328+M328+N328</f>
        <v>50000</v>
      </c>
      <c r="H328" s="178">
        <v>50000</v>
      </c>
      <c r="I328" s="178"/>
      <c r="J328" s="178"/>
      <c r="K328" s="178"/>
      <c r="L328" s="186"/>
      <c r="M328" s="178"/>
      <c r="N328" s="178"/>
      <c r="O328" s="178"/>
      <c r="P328" s="187"/>
    </row>
    <row r="329" spans="1:16" ht="47.25">
      <c r="A329" s="11" t="s">
        <v>167</v>
      </c>
      <c r="B329" s="11"/>
      <c r="C329" s="11"/>
      <c r="D329" s="16" t="s">
        <v>168</v>
      </c>
      <c r="E329" s="13">
        <f t="shared" si="58"/>
        <v>80000</v>
      </c>
      <c r="F329" s="13"/>
      <c r="G329" s="13">
        <f aca="true" t="shared" si="62" ref="G329:O330">G330</f>
        <v>80000</v>
      </c>
      <c r="H329" s="13">
        <f t="shared" si="62"/>
        <v>80000</v>
      </c>
      <c r="I329" s="13">
        <f t="shared" si="62"/>
        <v>0</v>
      </c>
      <c r="J329" s="13">
        <f t="shared" si="62"/>
        <v>0</v>
      </c>
      <c r="K329" s="13">
        <f t="shared" si="62"/>
        <v>0</v>
      </c>
      <c r="L329" s="13"/>
      <c r="M329" s="13">
        <f t="shared" si="62"/>
        <v>0</v>
      </c>
      <c r="N329" s="13">
        <f t="shared" si="62"/>
        <v>0</v>
      </c>
      <c r="O329" s="13">
        <f t="shared" si="62"/>
        <v>0</v>
      </c>
      <c r="P329" s="162"/>
    </row>
    <row r="330" spans="1:16" ht="25.5">
      <c r="A330" s="29"/>
      <c r="B330" s="29" t="s">
        <v>169</v>
      </c>
      <c r="C330" s="29"/>
      <c r="D330" s="50" t="s">
        <v>170</v>
      </c>
      <c r="E330" s="34">
        <f t="shared" si="58"/>
        <v>80000</v>
      </c>
      <c r="F330" s="34"/>
      <c r="G330" s="31">
        <f t="shared" si="62"/>
        <v>80000</v>
      </c>
      <c r="H330" s="34">
        <f t="shared" si="62"/>
        <v>80000</v>
      </c>
      <c r="I330" s="34">
        <f t="shared" si="62"/>
        <v>0</v>
      </c>
      <c r="J330" s="34">
        <f t="shared" si="62"/>
        <v>0</v>
      </c>
      <c r="K330" s="31">
        <f t="shared" si="62"/>
        <v>0</v>
      </c>
      <c r="L330" s="31"/>
      <c r="M330" s="31">
        <f t="shared" si="62"/>
        <v>0</v>
      </c>
      <c r="N330" s="31">
        <f t="shared" si="62"/>
        <v>0</v>
      </c>
      <c r="O330" s="31">
        <f t="shared" si="62"/>
        <v>0</v>
      </c>
      <c r="P330" s="17"/>
    </row>
    <row r="331" spans="1:16" s="177" customFormat="1" ht="38.25">
      <c r="A331" s="184"/>
      <c r="B331" s="184"/>
      <c r="C331" s="184"/>
      <c r="D331" s="185" t="s">
        <v>398</v>
      </c>
      <c r="E331" s="183">
        <f t="shared" si="58"/>
        <v>80000</v>
      </c>
      <c r="F331" s="183"/>
      <c r="G331" s="178">
        <v>80000</v>
      </c>
      <c r="H331" s="178">
        <v>80000</v>
      </c>
      <c r="I331" s="178"/>
      <c r="J331" s="178"/>
      <c r="K331" s="178"/>
      <c r="L331" s="186"/>
      <c r="M331" s="178"/>
      <c r="N331" s="178"/>
      <c r="O331" s="178"/>
      <c r="P331" s="187"/>
    </row>
    <row r="332" spans="1:16" ht="31.5">
      <c r="A332" s="11" t="s">
        <v>171</v>
      </c>
      <c r="B332" s="11"/>
      <c r="C332" s="11"/>
      <c r="D332" s="16" t="s">
        <v>172</v>
      </c>
      <c r="E332" s="13">
        <f>E337+E333</f>
        <v>2500000</v>
      </c>
      <c r="F332" s="13"/>
      <c r="G332" s="13">
        <f aca="true" t="shared" si="63" ref="G332:N332">G337</f>
        <v>70000</v>
      </c>
      <c r="H332" s="13">
        <f t="shared" si="63"/>
        <v>70000</v>
      </c>
      <c r="I332" s="13">
        <f t="shared" si="63"/>
        <v>0</v>
      </c>
      <c r="J332" s="13">
        <f t="shared" si="63"/>
        <v>0</v>
      </c>
      <c r="K332" s="13">
        <f t="shared" si="63"/>
        <v>0</v>
      </c>
      <c r="L332" s="13"/>
      <c r="M332" s="13">
        <f t="shared" si="63"/>
        <v>0</v>
      </c>
      <c r="N332" s="13">
        <f t="shared" si="63"/>
        <v>0</v>
      </c>
      <c r="O332" s="13">
        <f>O333</f>
        <v>2430000</v>
      </c>
      <c r="P332" s="162"/>
    </row>
    <row r="333" spans="1:16" ht="15.75">
      <c r="A333" s="33"/>
      <c r="B333" s="33" t="s">
        <v>308</v>
      </c>
      <c r="C333" s="33"/>
      <c r="D333" s="157" t="s">
        <v>309</v>
      </c>
      <c r="E333" s="34">
        <f>E334+E335+E336</f>
        <v>2430000</v>
      </c>
      <c r="F333" s="34"/>
      <c r="G333" s="34"/>
      <c r="H333" s="34"/>
      <c r="I333" s="34"/>
      <c r="J333" s="34"/>
      <c r="K333" s="34"/>
      <c r="L333" s="34"/>
      <c r="M333" s="34"/>
      <c r="N333" s="34"/>
      <c r="O333" s="34">
        <f>O334+O335+O336</f>
        <v>2430000</v>
      </c>
      <c r="P333" s="17"/>
    </row>
    <row r="334" spans="1:16" ht="25.5">
      <c r="A334" s="33"/>
      <c r="B334" s="33"/>
      <c r="C334" s="140" t="s">
        <v>96</v>
      </c>
      <c r="D334" s="88" t="s">
        <v>106</v>
      </c>
      <c r="E334" s="34">
        <f>G334+O334</f>
        <v>772259</v>
      </c>
      <c r="F334" s="34"/>
      <c r="G334" s="35"/>
      <c r="H334" s="35"/>
      <c r="I334" s="34"/>
      <c r="J334" s="34"/>
      <c r="K334" s="34"/>
      <c r="L334" s="34"/>
      <c r="M334" s="34"/>
      <c r="N334" s="34"/>
      <c r="O334" s="35">
        <v>772259</v>
      </c>
      <c r="P334" s="17"/>
    </row>
    <row r="335" spans="1:16" ht="25.5">
      <c r="A335" s="33"/>
      <c r="B335" s="33"/>
      <c r="C335" s="140" t="s">
        <v>445</v>
      </c>
      <c r="D335" s="88" t="s">
        <v>106</v>
      </c>
      <c r="E335" s="34">
        <v>1160419</v>
      </c>
      <c r="F335" s="34"/>
      <c r="G335" s="35"/>
      <c r="H335" s="35"/>
      <c r="I335" s="34"/>
      <c r="J335" s="34"/>
      <c r="K335" s="34"/>
      <c r="L335" s="34"/>
      <c r="M335" s="34"/>
      <c r="N335" s="34"/>
      <c r="O335" s="35">
        <v>1160419</v>
      </c>
      <c r="P335" s="17"/>
    </row>
    <row r="336" spans="1:16" ht="25.5">
      <c r="A336" s="33"/>
      <c r="B336" s="33"/>
      <c r="C336" s="140" t="s">
        <v>258</v>
      </c>
      <c r="D336" s="88" t="s">
        <v>106</v>
      </c>
      <c r="E336" s="34">
        <v>497322</v>
      </c>
      <c r="F336" s="34"/>
      <c r="G336" s="35"/>
      <c r="H336" s="35"/>
      <c r="I336" s="34"/>
      <c r="J336" s="34"/>
      <c r="K336" s="34"/>
      <c r="L336" s="34"/>
      <c r="M336" s="34"/>
      <c r="N336" s="34"/>
      <c r="O336" s="35">
        <v>497322</v>
      </c>
      <c r="P336" s="17"/>
    </row>
    <row r="337" spans="1:16" ht="25.5">
      <c r="A337" s="29"/>
      <c r="B337" s="29" t="s">
        <v>299</v>
      </c>
      <c r="C337" s="29"/>
      <c r="D337" s="50" t="s">
        <v>173</v>
      </c>
      <c r="E337" s="34">
        <f>G337+O337</f>
        <v>70000</v>
      </c>
      <c r="F337" s="34"/>
      <c r="G337" s="31">
        <f aca="true" t="shared" si="64" ref="G337:O337">G338</f>
        <v>70000</v>
      </c>
      <c r="H337" s="34">
        <f t="shared" si="64"/>
        <v>70000</v>
      </c>
      <c r="I337" s="34">
        <f t="shared" si="64"/>
        <v>0</v>
      </c>
      <c r="J337" s="34">
        <f t="shared" si="64"/>
        <v>0</v>
      </c>
      <c r="K337" s="31">
        <f t="shared" si="64"/>
        <v>0</v>
      </c>
      <c r="L337" s="31"/>
      <c r="M337" s="31">
        <f t="shared" si="64"/>
        <v>0</v>
      </c>
      <c r="N337" s="31">
        <f t="shared" si="64"/>
        <v>0</v>
      </c>
      <c r="O337" s="31">
        <f t="shared" si="64"/>
        <v>0</v>
      </c>
      <c r="P337" s="17"/>
    </row>
    <row r="338" spans="1:16" s="177" customFormat="1" ht="38.25">
      <c r="A338" s="184"/>
      <c r="B338" s="184"/>
      <c r="C338" s="184"/>
      <c r="D338" s="185" t="s">
        <v>398</v>
      </c>
      <c r="E338" s="183">
        <f>G338+O338</f>
        <v>70000</v>
      </c>
      <c r="F338" s="183"/>
      <c r="G338" s="178">
        <v>70000</v>
      </c>
      <c r="H338" s="178">
        <v>70000</v>
      </c>
      <c r="I338" s="178"/>
      <c r="J338" s="178"/>
      <c r="K338" s="178"/>
      <c r="L338" s="186"/>
      <c r="M338" s="178"/>
      <c r="N338" s="178"/>
      <c r="O338" s="178"/>
      <c r="P338" s="187"/>
    </row>
    <row r="339" spans="1:16" ht="15.75">
      <c r="A339" s="293" t="s">
        <v>174</v>
      </c>
      <c r="B339" s="293"/>
      <c r="C339" s="293"/>
      <c r="D339" s="293"/>
      <c r="E339" s="34">
        <f>E11+E14+E20+E37+E40+E68+E99+E102+E121+E208+E212+E248+E255+E329+E332+E115+E112+E34+E312</f>
        <v>116662610</v>
      </c>
      <c r="F339" s="34">
        <f>F11+F14+F20+F37+F40+F68+F99+F102+F121+F208+F212+F248+F255+F329+F332+F115+F112+F34+F312</f>
        <v>10000</v>
      </c>
      <c r="G339" s="34">
        <f>G11+G14+G20+G37+G40+G68+G99+G102+G121+G208+G212+G248+G255+G329+G332+G115+G112+G34+G312</f>
        <v>67098108</v>
      </c>
      <c r="H339" s="34">
        <f>H11+H14+H20+H37+H40+H68+H99+H102+H121+H208+H212+H248+H255+H329+H332+H115+H112+H34+H312</f>
        <v>42215127</v>
      </c>
      <c r="I339" s="34">
        <f>I11+I14+I20+I37+I40+I68+I99+I102+I121+I208+I212+I248+I255+I329+I332</f>
        <v>22252721</v>
      </c>
      <c r="J339" s="34">
        <f>J11+J14+J17+J20+J37+J40+J68+J99+J102+J112+J121+J208+J212+J248+J255+J289+J329+J332</f>
        <v>3874267</v>
      </c>
      <c r="K339" s="31">
        <f>K11+K14+K17+K20+K37+K40+K68+K99+K102+K112+K121+K208+K212+K248+K255+K289+K329+K332</f>
        <v>20165368</v>
      </c>
      <c r="L339" s="31">
        <f>L11+L14+L17+L20+L37+L40+L68+L99+L102+L112+L121+L208+L212+L248+L255+L329+L332</f>
        <v>3118609</v>
      </c>
      <c r="M339" s="31">
        <f>M11+M14+M17+M20+M37+M40+M68+M99+M102+M112+M121+M208+M212+M248+M255+M289+M329+M332</f>
        <v>1599004</v>
      </c>
      <c r="N339" s="31">
        <f>N11+N14+N17+N20+N37+N40+N68+N99+N102+N112+N121+N208+N212+N248+N255+N289+N329+N332</f>
        <v>0</v>
      </c>
      <c r="O339" s="31">
        <f>O11+O14+O17+O20+O37+O40+O68+O99+O102+O112+O121+O208+O212+O248+O255+O289+O329+O332+O115</f>
        <v>49564502</v>
      </c>
      <c r="P339" s="31">
        <f>P11+P14+P17+P20+P37+P40+P68+P99+P102+P112+P121+P208+P212+P248+P255+P329+P332</f>
        <v>2311715</v>
      </c>
    </row>
    <row r="340" spans="1:15" ht="12.75">
      <c r="A340" s="20"/>
      <c r="B340" s="20"/>
      <c r="C340" s="20"/>
      <c r="D340" s="44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</row>
    <row r="341" spans="1:15" ht="12.75">
      <c r="A341" s="20"/>
      <c r="B341" s="20"/>
      <c r="C341" s="20"/>
      <c r="D341" s="44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</row>
    <row r="342" spans="1:15" ht="12.75">
      <c r="A342" s="20"/>
      <c r="B342" s="20"/>
      <c r="C342" s="20"/>
      <c r="D342" s="44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</row>
    <row r="343" spans="1:15" ht="12.75">
      <c r="A343" s="20"/>
      <c r="B343" s="20"/>
      <c r="C343" s="20"/>
      <c r="D343" s="44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</row>
    <row r="344" spans="1:15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</row>
  </sheetData>
  <mergeCells count="18">
    <mergeCell ref="A339:D339"/>
    <mergeCell ref="C4:M4"/>
    <mergeCell ref="A6:A9"/>
    <mergeCell ref="B6:B9"/>
    <mergeCell ref="G6:O6"/>
    <mergeCell ref="E6:E9"/>
    <mergeCell ref="H7:N7"/>
    <mergeCell ref="H8:H9"/>
    <mergeCell ref="K8:K9"/>
    <mergeCell ref="M8:M9"/>
    <mergeCell ref="G7:G9"/>
    <mergeCell ref="O7:O9"/>
    <mergeCell ref="O1:P1"/>
    <mergeCell ref="C6:C9"/>
    <mergeCell ref="D6:D9"/>
    <mergeCell ref="L8:L9"/>
    <mergeCell ref="N8:N9"/>
    <mergeCell ref="P8:P9"/>
  </mergeCells>
  <printOptions/>
  <pageMargins left="0.75" right="0.75" top="1" bottom="1" header="0.5" footer="0.5"/>
  <pageSetup fitToHeight="11" fitToWidth="1" horizontalDpi="600" verticalDpi="600" orientation="landscape" paperSize="9" scale="58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pane ySplit="6" topLeftCell="BM55" activePane="bottomLeft" state="frozen"/>
      <selection pane="topLeft" activeCell="A1" sqref="A1"/>
      <selection pane="bottomLeft" activeCell="D60" sqref="D60:D62"/>
    </sheetView>
  </sheetViews>
  <sheetFormatPr defaultColWidth="9.140625" defaultRowHeight="12.75"/>
  <cols>
    <col min="1" max="1" width="8.00390625" style="0" customWidth="1"/>
    <col min="2" max="2" width="12.140625" style="0" customWidth="1"/>
    <col min="3" max="3" width="6.8515625" style="0" customWidth="1"/>
    <col min="4" max="4" width="41.8515625" style="0" customWidth="1"/>
    <col min="5" max="5" width="24.8515625" style="0" customWidth="1"/>
  </cols>
  <sheetData>
    <row r="1" ht="63.75">
      <c r="E1" s="126" t="s">
        <v>473</v>
      </c>
    </row>
    <row r="3" ht="31.5">
      <c r="D3" s="77" t="s">
        <v>452</v>
      </c>
    </row>
    <row r="6" spans="1:5" s="84" customFormat="1" ht="30.75" customHeight="1">
      <c r="A6" s="54" t="s">
        <v>81</v>
      </c>
      <c r="B6" s="54" t="s">
        <v>20</v>
      </c>
      <c r="C6" s="54" t="s">
        <v>212</v>
      </c>
      <c r="D6" s="54" t="s">
        <v>259</v>
      </c>
      <c r="E6" s="54" t="s">
        <v>453</v>
      </c>
    </row>
    <row r="7" spans="1:5" ht="18.75" customHeight="1">
      <c r="A7" s="101" t="s">
        <v>12</v>
      </c>
      <c r="B7" s="101"/>
      <c r="C7" s="101"/>
      <c r="D7" s="102" t="s">
        <v>13</v>
      </c>
      <c r="E7" s="103">
        <f>E8+E12</f>
        <v>27400000</v>
      </c>
    </row>
    <row r="8" spans="1:5" ht="25.5">
      <c r="A8" s="104"/>
      <c r="B8" s="104" t="s">
        <v>14</v>
      </c>
      <c r="C8" s="104"/>
      <c r="D8" s="105" t="s">
        <v>263</v>
      </c>
      <c r="E8" s="106">
        <f>E9+E10+E11</f>
        <v>27400000</v>
      </c>
    </row>
    <row r="9" spans="1:5" ht="25.5">
      <c r="A9" s="83"/>
      <c r="B9" s="83"/>
      <c r="C9" s="83" t="s">
        <v>96</v>
      </c>
      <c r="D9" s="26" t="s">
        <v>440</v>
      </c>
      <c r="E9" s="27">
        <v>27400000</v>
      </c>
    </row>
    <row r="10" spans="1:5" ht="38.25" hidden="1">
      <c r="A10" s="83"/>
      <c r="B10" s="83"/>
      <c r="C10" s="83" t="s">
        <v>262</v>
      </c>
      <c r="D10" s="26" t="s">
        <v>260</v>
      </c>
      <c r="E10" s="27"/>
    </row>
    <row r="11" spans="1:5" ht="38.25" hidden="1">
      <c r="A11" s="83"/>
      <c r="B11" s="83"/>
      <c r="C11" s="83" t="s">
        <v>261</v>
      </c>
      <c r="D11" s="26" t="s">
        <v>260</v>
      </c>
      <c r="E11" s="27"/>
    </row>
    <row r="12" spans="1:5" ht="25.5" hidden="1">
      <c r="A12" s="100"/>
      <c r="B12" s="100" t="s">
        <v>14</v>
      </c>
      <c r="C12" s="100"/>
      <c r="D12" s="105" t="s">
        <v>264</v>
      </c>
      <c r="E12" s="45">
        <f>SUM(E13:E20)</f>
        <v>0</v>
      </c>
    </row>
    <row r="13" spans="1:5" ht="12.75" hidden="1">
      <c r="A13" s="83"/>
      <c r="B13" s="83"/>
      <c r="C13" s="83" t="s">
        <v>97</v>
      </c>
      <c r="D13" s="26" t="s">
        <v>347</v>
      </c>
      <c r="E13" s="27"/>
    </row>
    <row r="14" spans="1:5" ht="12.75" hidden="1">
      <c r="A14" s="83"/>
      <c r="B14" s="83"/>
      <c r="C14" s="83"/>
      <c r="D14" s="26"/>
      <c r="E14" s="27"/>
    </row>
    <row r="15" spans="1:5" ht="12.75" hidden="1">
      <c r="A15" s="83"/>
      <c r="B15" s="83"/>
      <c r="C15" s="83"/>
      <c r="D15" s="26"/>
      <c r="E15" s="27"/>
    </row>
    <row r="16" spans="1:5" ht="12.75" hidden="1">
      <c r="A16" s="83"/>
      <c r="B16" s="83"/>
      <c r="C16" s="83"/>
      <c r="D16" s="26"/>
      <c r="E16" s="27"/>
    </row>
    <row r="17" spans="1:5" ht="12.75" hidden="1">
      <c r="A17" s="83"/>
      <c r="B17" s="83"/>
      <c r="C17" s="83"/>
      <c r="D17" s="26"/>
      <c r="E17" s="27"/>
    </row>
    <row r="18" spans="1:5" ht="12.75" hidden="1">
      <c r="A18" s="83"/>
      <c r="B18" s="83"/>
      <c r="C18" s="83"/>
      <c r="D18" s="26"/>
      <c r="E18" s="27"/>
    </row>
    <row r="19" spans="1:5" ht="12.75" hidden="1">
      <c r="A19" s="83"/>
      <c r="B19" s="83"/>
      <c r="C19" s="83"/>
      <c r="D19" s="26"/>
      <c r="E19" s="27"/>
    </row>
    <row r="20" spans="1:5" ht="12.75" hidden="1">
      <c r="A20" s="83"/>
      <c r="B20" s="83"/>
      <c r="C20" s="141"/>
      <c r="D20" s="26"/>
      <c r="E20" s="27"/>
    </row>
    <row r="21" spans="1:5" ht="12.75">
      <c r="A21" s="101" t="s">
        <v>22</v>
      </c>
      <c r="B21" s="101"/>
      <c r="C21" s="101"/>
      <c r="D21" s="102" t="s">
        <v>23</v>
      </c>
      <c r="E21" s="103">
        <f>E22+E28</f>
        <v>862587</v>
      </c>
    </row>
    <row r="22" spans="1:5" ht="38.25">
      <c r="A22" s="104"/>
      <c r="B22" s="104" t="s">
        <v>24</v>
      </c>
      <c r="C22" s="104"/>
      <c r="D22" s="105" t="s">
        <v>339</v>
      </c>
      <c r="E22" s="106">
        <f>E23+E24+E25</f>
        <v>827587</v>
      </c>
    </row>
    <row r="23" spans="1:8" ht="38.25" customHeight="1">
      <c r="A23" s="104"/>
      <c r="B23" s="104"/>
      <c r="C23" s="87" t="s">
        <v>96</v>
      </c>
      <c r="D23" s="306" t="s">
        <v>475</v>
      </c>
      <c r="E23" s="152">
        <v>33000</v>
      </c>
      <c r="H23" s="304"/>
    </row>
    <row r="24" spans="1:8" ht="12.75" customHeight="1">
      <c r="A24" s="104"/>
      <c r="B24" s="104"/>
      <c r="C24" s="87" t="s">
        <v>445</v>
      </c>
      <c r="D24" s="304"/>
      <c r="E24" s="152">
        <v>675399</v>
      </c>
      <c r="H24" s="304"/>
    </row>
    <row r="25" spans="1:8" ht="69" customHeight="1">
      <c r="A25" s="104"/>
      <c r="B25" s="104"/>
      <c r="C25" s="87" t="s">
        <v>258</v>
      </c>
      <c r="D25" s="305"/>
      <c r="E25" s="152">
        <v>119188</v>
      </c>
      <c r="H25" s="304"/>
    </row>
    <row r="26" spans="1:8" ht="72" customHeight="1" hidden="1">
      <c r="A26" s="83"/>
      <c r="B26" s="100" t="s">
        <v>30</v>
      </c>
      <c r="C26" s="100"/>
      <c r="D26" s="50" t="s">
        <v>265</v>
      </c>
      <c r="E26" s="45"/>
      <c r="H26" s="305"/>
    </row>
    <row r="27" spans="1:5" ht="25.5" hidden="1">
      <c r="A27" s="83"/>
      <c r="B27" s="83"/>
      <c r="C27" s="83" t="s">
        <v>97</v>
      </c>
      <c r="D27" s="26" t="s">
        <v>387</v>
      </c>
      <c r="E27" s="27"/>
    </row>
    <row r="28" spans="1:5" ht="38.25">
      <c r="A28" s="104"/>
      <c r="B28" s="104" t="s">
        <v>24</v>
      </c>
      <c r="C28" s="104"/>
      <c r="D28" s="105" t="s">
        <v>449</v>
      </c>
      <c r="E28" s="45">
        <f>E29</f>
        <v>35000</v>
      </c>
    </row>
    <row r="29" spans="1:5" ht="12.75">
      <c r="A29" s="83"/>
      <c r="B29" s="83"/>
      <c r="C29" s="83" t="s">
        <v>97</v>
      </c>
      <c r="D29" s="26" t="s">
        <v>451</v>
      </c>
      <c r="E29" s="27">
        <v>35000</v>
      </c>
    </row>
    <row r="30" spans="1:5" ht="12.75" hidden="1">
      <c r="A30" s="101" t="s">
        <v>33</v>
      </c>
      <c r="B30" s="101"/>
      <c r="C30" s="101"/>
      <c r="D30" s="102" t="s">
        <v>42</v>
      </c>
      <c r="E30" s="103">
        <f>E31+E34</f>
        <v>0</v>
      </c>
    </row>
    <row r="31" spans="1:5" ht="25.5" hidden="1">
      <c r="A31" s="83"/>
      <c r="B31" s="100" t="s">
        <v>109</v>
      </c>
      <c r="C31" s="100"/>
      <c r="D31" s="50" t="s">
        <v>266</v>
      </c>
      <c r="E31" s="45">
        <f>E32+E33</f>
        <v>0</v>
      </c>
    </row>
    <row r="32" spans="1:5" ht="63.75" hidden="1">
      <c r="A32" s="83"/>
      <c r="B32" s="83"/>
      <c r="C32" s="83" t="s">
        <v>96</v>
      </c>
      <c r="D32" s="26" t="s">
        <v>311</v>
      </c>
      <c r="E32" s="27"/>
    </row>
    <row r="33" spans="1:5" ht="63.75" hidden="1">
      <c r="A33" s="83"/>
      <c r="B33" s="83"/>
      <c r="C33" s="83" t="s">
        <v>96</v>
      </c>
      <c r="D33" s="26" t="s">
        <v>349</v>
      </c>
      <c r="E33" s="27"/>
    </row>
    <row r="34" spans="1:5" ht="12.75" hidden="1">
      <c r="A34" s="142"/>
      <c r="B34" s="104" t="s">
        <v>109</v>
      </c>
      <c r="C34" s="143"/>
      <c r="D34" s="105" t="s">
        <v>396</v>
      </c>
      <c r="E34" s="106">
        <f>E35</f>
        <v>0</v>
      </c>
    </row>
    <row r="35" spans="1:5" ht="25.5" hidden="1">
      <c r="A35" s="83"/>
      <c r="B35" s="83"/>
      <c r="C35" s="83" t="s">
        <v>97</v>
      </c>
      <c r="D35" s="26" t="s">
        <v>267</v>
      </c>
      <c r="E35" s="27"/>
    </row>
    <row r="36" spans="1:5" ht="25.5" hidden="1">
      <c r="A36" s="101" t="s">
        <v>115</v>
      </c>
      <c r="B36" s="101"/>
      <c r="C36" s="101"/>
      <c r="D36" s="102" t="s">
        <v>129</v>
      </c>
      <c r="E36" s="103">
        <f>E37+E39</f>
        <v>0</v>
      </c>
    </row>
    <row r="37" spans="1:5" ht="27" customHeight="1" hidden="1">
      <c r="A37" s="104"/>
      <c r="B37" s="104" t="s">
        <v>323</v>
      </c>
      <c r="C37" s="104"/>
      <c r="D37" s="105" t="s">
        <v>324</v>
      </c>
      <c r="E37" s="106">
        <f>E38</f>
        <v>0</v>
      </c>
    </row>
    <row r="38" spans="1:5" ht="24" customHeight="1" hidden="1">
      <c r="A38" s="104"/>
      <c r="B38" s="104"/>
      <c r="C38" s="87" t="s">
        <v>96</v>
      </c>
      <c r="D38" s="153" t="s">
        <v>338</v>
      </c>
      <c r="E38" s="152"/>
    </row>
    <row r="39" spans="1:5" ht="41.25" customHeight="1" hidden="1">
      <c r="A39" s="83"/>
      <c r="B39" s="100" t="s">
        <v>304</v>
      </c>
      <c r="C39" s="83"/>
      <c r="D39" s="50" t="s">
        <v>305</v>
      </c>
      <c r="E39" s="45">
        <f>E40</f>
        <v>0</v>
      </c>
    </row>
    <row r="40" spans="1:5" ht="18.75" customHeight="1" hidden="1">
      <c r="A40" s="83"/>
      <c r="B40" s="83"/>
      <c r="C40" s="83" t="s">
        <v>97</v>
      </c>
      <c r="D40" s="26" t="s">
        <v>348</v>
      </c>
      <c r="E40" s="27"/>
    </row>
    <row r="41" spans="1:5" ht="25.5" customHeight="1" hidden="1">
      <c r="A41" s="101" t="s">
        <v>298</v>
      </c>
      <c r="B41" s="101"/>
      <c r="C41" s="101"/>
      <c r="D41" s="102" t="s">
        <v>54</v>
      </c>
      <c r="E41" s="103">
        <f>E42</f>
        <v>0</v>
      </c>
    </row>
    <row r="42" spans="1:5" ht="24.75" customHeight="1" hidden="1">
      <c r="A42" s="83"/>
      <c r="B42" s="83" t="s">
        <v>330</v>
      </c>
      <c r="C42" s="83"/>
      <c r="D42" s="26" t="s">
        <v>331</v>
      </c>
      <c r="E42" s="27">
        <f>E43</f>
        <v>0</v>
      </c>
    </row>
    <row r="43" spans="1:5" ht="24.75" customHeight="1" hidden="1">
      <c r="A43" s="83"/>
      <c r="B43" s="83"/>
      <c r="C43" s="83" t="s">
        <v>390</v>
      </c>
      <c r="D43" s="26" t="s">
        <v>391</v>
      </c>
      <c r="E43" s="27"/>
    </row>
    <row r="44" spans="1:5" ht="24.75" customHeight="1">
      <c r="A44" s="101" t="s">
        <v>121</v>
      </c>
      <c r="B44" s="101"/>
      <c r="C44" s="101"/>
      <c r="D44" s="102" t="s">
        <v>122</v>
      </c>
      <c r="E44" s="103">
        <f>E45+E47</f>
        <v>13600000</v>
      </c>
    </row>
    <row r="45" spans="1:5" ht="24.75" customHeight="1">
      <c r="A45" s="100"/>
      <c r="B45" s="100" t="s">
        <v>132</v>
      </c>
      <c r="C45" s="100"/>
      <c r="D45" s="50" t="s">
        <v>446</v>
      </c>
      <c r="E45" s="45">
        <f>E46</f>
        <v>13600000</v>
      </c>
    </row>
    <row r="46" spans="1:5" ht="44.25" customHeight="1">
      <c r="A46" s="83"/>
      <c r="B46" s="83"/>
      <c r="C46" s="83" t="s">
        <v>96</v>
      </c>
      <c r="D46" s="26" t="s">
        <v>441</v>
      </c>
      <c r="E46" s="27">
        <v>13600000</v>
      </c>
    </row>
    <row r="47" spans="1:5" ht="23.25" customHeight="1" hidden="1">
      <c r="A47" s="144"/>
      <c r="B47" s="100" t="s">
        <v>140</v>
      </c>
      <c r="C47" s="150"/>
      <c r="D47" s="149" t="s">
        <v>141</v>
      </c>
      <c r="E47" s="67">
        <f>E48</f>
        <v>0</v>
      </c>
    </row>
    <row r="48" spans="1:5" ht="21" customHeight="1" hidden="1">
      <c r="A48" s="144"/>
      <c r="B48" s="144"/>
      <c r="C48" s="83" t="s">
        <v>96</v>
      </c>
      <c r="D48" s="145" t="s">
        <v>442</v>
      </c>
      <c r="E48" s="159"/>
    </row>
    <row r="49" spans="1:5" ht="60.75" customHeight="1">
      <c r="A49" s="101" t="s">
        <v>155</v>
      </c>
      <c r="B49" s="101"/>
      <c r="C49" s="101"/>
      <c r="D49" s="147" t="s">
        <v>156</v>
      </c>
      <c r="E49" s="103">
        <f>E50</f>
        <v>2311715</v>
      </c>
    </row>
    <row r="50" spans="1:5" ht="31.5" customHeight="1">
      <c r="A50" s="100"/>
      <c r="B50" s="100" t="s">
        <v>157</v>
      </c>
      <c r="C50" s="100"/>
      <c r="D50" s="149" t="s">
        <v>447</v>
      </c>
      <c r="E50" s="45">
        <f>E51</f>
        <v>2311715</v>
      </c>
    </row>
    <row r="51" spans="1:5" ht="59.25" customHeight="1">
      <c r="A51" s="144"/>
      <c r="B51" s="144"/>
      <c r="C51" s="83" t="s">
        <v>350</v>
      </c>
      <c r="D51" s="145" t="s">
        <v>351</v>
      </c>
      <c r="E51" s="159">
        <v>2311715</v>
      </c>
    </row>
    <row r="52" spans="1:5" ht="60.75" customHeight="1">
      <c r="A52" s="101" t="s">
        <v>215</v>
      </c>
      <c r="B52" s="101"/>
      <c r="C52" s="101"/>
      <c r="D52" s="147" t="s">
        <v>159</v>
      </c>
      <c r="E52" s="103">
        <f>E53+E56</f>
        <v>2960200</v>
      </c>
    </row>
    <row r="53" spans="1:5" ht="23.25" customHeight="1">
      <c r="A53" s="100"/>
      <c r="B53" s="100" t="s">
        <v>158</v>
      </c>
      <c r="C53" s="100"/>
      <c r="D53" s="149" t="s">
        <v>448</v>
      </c>
      <c r="E53" s="45">
        <f>E54+E55</f>
        <v>2940000</v>
      </c>
    </row>
    <row r="54" spans="1:5" ht="40.5" customHeight="1">
      <c r="A54" s="144"/>
      <c r="B54" s="144"/>
      <c r="C54" s="83" t="s">
        <v>96</v>
      </c>
      <c r="D54" s="145" t="s">
        <v>388</v>
      </c>
      <c r="E54" s="159">
        <v>440000</v>
      </c>
    </row>
    <row r="55" spans="1:5" ht="57.75" customHeight="1">
      <c r="A55" s="144"/>
      <c r="B55" s="144"/>
      <c r="C55" s="83" t="s">
        <v>96</v>
      </c>
      <c r="D55" s="145" t="s">
        <v>443</v>
      </c>
      <c r="E55" s="159">
        <v>2500000</v>
      </c>
    </row>
    <row r="56" spans="1:5" ht="60.75" customHeight="1">
      <c r="A56" s="100"/>
      <c r="B56" s="100" t="s">
        <v>158</v>
      </c>
      <c r="C56" s="100"/>
      <c r="D56" s="149" t="s">
        <v>450</v>
      </c>
      <c r="E56" s="45">
        <f>E57</f>
        <v>20200</v>
      </c>
    </row>
    <row r="57" spans="1:5" ht="60.75" customHeight="1">
      <c r="A57" s="144"/>
      <c r="B57" s="144"/>
      <c r="C57" s="83" t="s">
        <v>97</v>
      </c>
      <c r="D57" s="145" t="s">
        <v>444</v>
      </c>
      <c r="E57" s="159">
        <v>20200</v>
      </c>
    </row>
    <row r="58" spans="1:5" ht="39" customHeight="1">
      <c r="A58" s="101" t="s">
        <v>171</v>
      </c>
      <c r="B58" s="101"/>
      <c r="C58" s="101"/>
      <c r="D58" s="147" t="s">
        <v>172</v>
      </c>
      <c r="E58" s="103">
        <f>E59</f>
        <v>2430000</v>
      </c>
    </row>
    <row r="59" spans="1:5" ht="24.75" customHeight="1">
      <c r="A59" s="83"/>
      <c r="B59" s="100" t="s">
        <v>308</v>
      </c>
      <c r="C59" s="83"/>
      <c r="D59" s="149" t="s">
        <v>309</v>
      </c>
      <c r="E59" s="45">
        <f>E60+E61+E62</f>
        <v>2430000</v>
      </c>
    </row>
    <row r="60" spans="1:5" ht="38.25" customHeight="1">
      <c r="A60" s="83"/>
      <c r="B60" s="83"/>
      <c r="C60" s="83" t="s">
        <v>96</v>
      </c>
      <c r="D60" s="394" t="s">
        <v>474</v>
      </c>
      <c r="E60" s="27">
        <v>772259</v>
      </c>
    </row>
    <row r="61" spans="1:5" ht="38.25" customHeight="1">
      <c r="A61" s="83"/>
      <c r="B61" s="83"/>
      <c r="C61" s="83" t="s">
        <v>445</v>
      </c>
      <c r="D61" s="395"/>
      <c r="E61" s="27">
        <v>1160419</v>
      </c>
    </row>
    <row r="62" spans="1:5" ht="38.25" customHeight="1">
      <c r="A62" s="83"/>
      <c r="B62" s="83"/>
      <c r="C62" s="83" t="s">
        <v>258</v>
      </c>
      <c r="D62" s="396"/>
      <c r="E62" s="27">
        <v>497322</v>
      </c>
    </row>
    <row r="63" spans="1:5" ht="15">
      <c r="A63" s="301" t="s">
        <v>357</v>
      </c>
      <c r="B63" s="302"/>
      <c r="C63" s="302"/>
      <c r="D63" s="303"/>
      <c r="E63" s="146">
        <f>E7+E21+E44+E49+E52+E58</f>
        <v>49564502</v>
      </c>
    </row>
  </sheetData>
  <mergeCells count="4">
    <mergeCell ref="A63:D63"/>
    <mergeCell ref="H23:H26"/>
    <mergeCell ref="D60:D62"/>
    <mergeCell ref="D23:D25"/>
  </mergeCells>
  <printOptions horizontalCentered="1"/>
  <pageMargins left="0.7874015748031497" right="0.984251968503937" top="0.984251968503937" bottom="0.984251968503937" header="0.5118110236220472" footer="0.5118110236220472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325" t="s">
        <v>301</v>
      </c>
      <c r="O1" s="325"/>
      <c r="P1" s="325"/>
      <c r="Q1" s="325"/>
    </row>
    <row r="3" spans="3:15" ht="15">
      <c r="C3" s="326" t="s">
        <v>253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</row>
    <row r="6" spans="1:17" ht="12.75">
      <c r="A6" s="309" t="s">
        <v>175</v>
      </c>
      <c r="B6" s="312" t="s">
        <v>222</v>
      </c>
      <c r="C6" s="317" t="s">
        <v>223</v>
      </c>
      <c r="D6" s="317" t="s">
        <v>224</v>
      </c>
      <c r="E6" s="317" t="s">
        <v>251</v>
      </c>
      <c r="F6" s="315" t="s">
        <v>85</v>
      </c>
      <c r="G6" s="316"/>
      <c r="H6" s="322" t="s">
        <v>227</v>
      </c>
      <c r="I6" s="323"/>
      <c r="J6" s="323"/>
      <c r="K6" s="323"/>
      <c r="L6" s="323"/>
      <c r="M6" s="323"/>
      <c r="N6" s="323"/>
      <c r="O6" s="323"/>
      <c r="P6" s="323"/>
      <c r="Q6" s="324"/>
    </row>
    <row r="7" spans="1:17" ht="12.75">
      <c r="A7" s="310"/>
      <c r="B7" s="313"/>
      <c r="C7" s="318"/>
      <c r="D7" s="318"/>
      <c r="E7" s="318"/>
      <c r="F7" s="317" t="s">
        <v>225</v>
      </c>
      <c r="G7" s="309" t="s">
        <v>226</v>
      </c>
      <c r="H7" s="322" t="s">
        <v>228</v>
      </c>
      <c r="I7" s="323"/>
      <c r="J7" s="323"/>
      <c r="K7" s="323"/>
      <c r="L7" s="323"/>
      <c r="M7" s="323"/>
      <c r="N7" s="323"/>
      <c r="O7" s="323"/>
      <c r="P7" s="323"/>
      <c r="Q7" s="324"/>
    </row>
    <row r="8" spans="1:17" ht="12.75">
      <c r="A8" s="310"/>
      <c r="B8" s="313"/>
      <c r="C8" s="318"/>
      <c r="D8" s="318"/>
      <c r="E8" s="318"/>
      <c r="F8" s="318"/>
      <c r="G8" s="310"/>
      <c r="H8" s="309" t="s">
        <v>229</v>
      </c>
      <c r="I8" s="322" t="s">
        <v>84</v>
      </c>
      <c r="J8" s="323"/>
      <c r="K8" s="323"/>
      <c r="L8" s="323"/>
      <c r="M8" s="323"/>
      <c r="N8" s="323"/>
      <c r="O8" s="323"/>
      <c r="P8" s="323"/>
      <c r="Q8" s="324"/>
    </row>
    <row r="9" spans="1:17" ht="12.75">
      <c r="A9" s="310"/>
      <c r="B9" s="313"/>
      <c r="C9" s="318"/>
      <c r="D9" s="318"/>
      <c r="E9" s="318"/>
      <c r="F9" s="318"/>
      <c r="G9" s="310"/>
      <c r="H9" s="310"/>
      <c r="I9" s="322" t="s">
        <v>225</v>
      </c>
      <c r="J9" s="323"/>
      <c r="K9" s="323"/>
      <c r="L9" s="324"/>
      <c r="M9" s="322" t="s">
        <v>226</v>
      </c>
      <c r="N9" s="323"/>
      <c r="O9" s="323"/>
      <c r="P9" s="323"/>
      <c r="Q9" s="324"/>
    </row>
    <row r="10" spans="1:17" ht="12.75">
      <c r="A10" s="310"/>
      <c r="B10" s="313"/>
      <c r="C10" s="318"/>
      <c r="D10" s="318"/>
      <c r="E10" s="318"/>
      <c r="F10" s="318"/>
      <c r="G10" s="310"/>
      <c r="H10" s="310"/>
      <c r="I10" s="317" t="s">
        <v>230</v>
      </c>
      <c r="J10" s="322" t="s">
        <v>231</v>
      </c>
      <c r="K10" s="323"/>
      <c r="L10" s="324"/>
      <c r="M10" s="317" t="s">
        <v>235</v>
      </c>
      <c r="N10" s="322" t="s">
        <v>236</v>
      </c>
      <c r="O10" s="323"/>
      <c r="P10" s="323"/>
      <c r="Q10" s="324"/>
    </row>
    <row r="11" spans="1:18" ht="66" customHeight="1">
      <c r="A11" s="311"/>
      <c r="B11" s="314"/>
      <c r="C11" s="319"/>
      <c r="D11" s="319"/>
      <c r="E11" s="319"/>
      <c r="F11" s="319"/>
      <c r="G11" s="311"/>
      <c r="H11" s="311"/>
      <c r="I11" s="319"/>
      <c r="J11" s="89" t="s">
        <v>232</v>
      </c>
      <c r="K11" s="89" t="s">
        <v>233</v>
      </c>
      <c r="L11" s="89" t="s">
        <v>234</v>
      </c>
      <c r="M11" s="319"/>
      <c r="N11" s="89" t="s">
        <v>254</v>
      </c>
      <c r="O11" s="89" t="s">
        <v>232</v>
      </c>
      <c r="P11" s="89" t="s">
        <v>233</v>
      </c>
      <c r="Q11" s="89" t="s">
        <v>249</v>
      </c>
      <c r="R11" s="91"/>
    </row>
    <row r="12" spans="1:18" ht="12.75">
      <c r="A12" s="94">
        <v>1</v>
      </c>
      <c r="B12" s="90">
        <v>2</v>
      </c>
      <c r="C12" s="94">
        <v>3</v>
      </c>
      <c r="D12" s="98">
        <v>4</v>
      </c>
      <c r="E12" s="98">
        <v>5</v>
      </c>
      <c r="F12" s="98">
        <v>6</v>
      </c>
      <c r="G12" s="98">
        <v>7</v>
      </c>
      <c r="H12" s="98">
        <v>8</v>
      </c>
      <c r="I12" s="98">
        <v>9</v>
      </c>
      <c r="J12" s="98">
        <v>10</v>
      </c>
      <c r="K12" s="98">
        <v>11</v>
      </c>
      <c r="L12" s="98">
        <v>12</v>
      </c>
      <c r="M12" s="98">
        <v>13</v>
      </c>
      <c r="N12" s="98">
        <v>14</v>
      </c>
      <c r="O12" s="98">
        <v>15</v>
      </c>
      <c r="P12" s="98">
        <v>16</v>
      </c>
      <c r="Q12" s="99">
        <v>17</v>
      </c>
      <c r="R12" s="92"/>
    </row>
    <row r="13" spans="1:18" s="122" customFormat="1" ht="22.5" customHeight="1">
      <c r="A13" s="123" t="s">
        <v>178</v>
      </c>
      <c r="B13" s="119" t="s">
        <v>237</v>
      </c>
      <c r="C13" s="120"/>
      <c r="D13" s="107"/>
      <c r="E13" s="45">
        <f>F13+G13</f>
        <v>2450000</v>
      </c>
      <c r="F13" s="45">
        <f>F18</f>
        <v>961801</v>
      </c>
      <c r="G13" s="45">
        <f>G18</f>
        <v>1488199</v>
      </c>
      <c r="H13" s="45">
        <f>I13+M13</f>
        <v>2450000</v>
      </c>
      <c r="I13" s="45">
        <f>J13+K13+L13</f>
        <v>961801</v>
      </c>
      <c r="J13" s="45">
        <f>J18</f>
        <v>0</v>
      </c>
      <c r="K13" s="45">
        <f>K18</f>
        <v>0</v>
      </c>
      <c r="L13" s="45">
        <f>L18</f>
        <v>961801</v>
      </c>
      <c r="M13" s="45">
        <f>N13+O13+P13+Q13</f>
        <v>1488199</v>
      </c>
      <c r="N13" s="45">
        <f>N18</f>
        <v>0</v>
      </c>
      <c r="O13" s="45">
        <f>O18</f>
        <v>0</v>
      </c>
      <c r="P13" s="45">
        <f>P18</f>
        <v>0</v>
      </c>
      <c r="Q13" s="45">
        <f>Q18</f>
        <v>1488199</v>
      </c>
      <c r="R13" s="121"/>
    </row>
    <row r="14" spans="1:18" ht="12.75">
      <c r="A14" s="264" t="s">
        <v>242</v>
      </c>
      <c r="B14" s="57" t="s">
        <v>238</v>
      </c>
      <c r="C14" s="307" t="s">
        <v>241</v>
      </c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279"/>
      <c r="R14" s="92"/>
    </row>
    <row r="15" spans="1:18" ht="12.75">
      <c r="A15" s="320"/>
      <c r="B15" s="57" t="s">
        <v>255</v>
      </c>
      <c r="C15" s="265" t="s">
        <v>256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7"/>
      <c r="R15" s="92"/>
    </row>
    <row r="16" spans="1:18" ht="12.75">
      <c r="A16" s="320"/>
      <c r="B16" s="57" t="s">
        <v>239</v>
      </c>
      <c r="C16" s="265" t="s">
        <v>243</v>
      </c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7"/>
      <c r="R16" s="92"/>
    </row>
    <row r="17" spans="1:18" ht="12.75">
      <c r="A17" s="320"/>
      <c r="B17" s="95" t="s">
        <v>240</v>
      </c>
      <c r="C17" s="261" t="s">
        <v>252</v>
      </c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3"/>
      <c r="R17" s="92"/>
    </row>
    <row r="18" spans="1:18" ht="12.75">
      <c r="A18" s="320"/>
      <c r="B18" s="96" t="s">
        <v>244</v>
      </c>
      <c r="C18" s="85"/>
      <c r="D18" s="85">
        <v>60014</v>
      </c>
      <c r="E18" s="67">
        <f>F18+G18</f>
        <v>2450000</v>
      </c>
      <c r="F18" s="67">
        <f>F19+F20+F21</f>
        <v>961801</v>
      </c>
      <c r="G18" s="67">
        <f>G19+G20+G21</f>
        <v>1488199</v>
      </c>
      <c r="H18" s="67">
        <f>I18+M18</f>
        <v>2450000</v>
      </c>
      <c r="I18" s="67">
        <f>J18+K18+L18</f>
        <v>961801</v>
      </c>
      <c r="J18" s="67">
        <f>J19+J20+J21+J22</f>
        <v>0</v>
      </c>
      <c r="K18" s="67">
        <f>K19+K20+K21+K22</f>
        <v>0</v>
      </c>
      <c r="L18" s="67">
        <f>L19+L20+L21+L22</f>
        <v>961801</v>
      </c>
      <c r="M18" s="67">
        <f>N18+O18+P18+Q18</f>
        <v>1488199</v>
      </c>
      <c r="N18" s="93">
        <f>N19+N20+N21+N22</f>
        <v>0</v>
      </c>
      <c r="O18" s="93">
        <f>O19+O20+O21+O22</f>
        <v>0</v>
      </c>
      <c r="P18" s="93">
        <f>P19+P20+P21+P22</f>
        <v>0</v>
      </c>
      <c r="Q18" s="67">
        <f>Q19+Q20+Q21+Q22</f>
        <v>1488199</v>
      </c>
      <c r="R18" s="92"/>
    </row>
    <row r="19" spans="1:17" ht="12.75">
      <c r="A19" s="320"/>
      <c r="B19" s="86" t="s">
        <v>247</v>
      </c>
      <c r="C19" s="17" t="s">
        <v>245</v>
      </c>
      <c r="D19" s="62" t="s">
        <v>246</v>
      </c>
      <c r="E19" s="67">
        <f>F19+G19</f>
        <v>465735</v>
      </c>
      <c r="F19" s="62">
        <v>465735</v>
      </c>
      <c r="G19" s="62"/>
      <c r="H19" s="67">
        <f>I19+M19</f>
        <v>465735</v>
      </c>
      <c r="I19" s="67">
        <f>J19+K19+L19</f>
        <v>465735</v>
      </c>
      <c r="J19" s="62"/>
      <c r="K19" s="62"/>
      <c r="L19" s="27">
        <v>465735</v>
      </c>
      <c r="M19" s="67">
        <f>N19+O19+P19+Q19</f>
        <v>0</v>
      </c>
      <c r="N19" s="62"/>
      <c r="O19" s="62"/>
      <c r="P19" s="62"/>
      <c r="Q19" s="62"/>
    </row>
    <row r="20" spans="1:17" ht="12.75">
      <c r="A20" s="320"/>
      <c r="C20" s="17"/>
      <c r="D20" s="62" t="s">
        <v>248</v>
      </c>
      <c r="E20" s="67">
        <f>F20+G20</f>
        <v>1488199</v>
      </c>
      <c r="F20" s="62"/>
      <c r="G20" s="62">
        <v>1488199</v>
      </c>
      <c r="H20" s="67">
        <f>I20+M20</f>
        <v>1488199</v>
      </c>
      <c r="I20" s="67">
        <f>J20+K20+L20</f>
        <v>0</v>
      </c>
      <c r="J20" s="62"/>
      <c r="K20" s="62"/>
      <c r="L20" s="62"/>
      <c r="M20" s="67">
        <f>N20+O20+P20+Q20</f>
        <v>1488199</v>
      </c>
      <c r="N20" s="62"/>
      <c r="O20" s="62"/>
      <c r="P20" s="62"/>
      <c r="Q20" s="62">
        <v>1488199</v>
      </c>
    </row>
    <row r="21" spans="1:17" ht="12.75">
      <c r="A21" s="321"/>
      <c r="C21" s="17"/>
      <c r="D21" s="62" t="s">
        <v>250</v>
      </c>
      <c r="E21" s="67">
        <f>F21+G21</f>
        <v>496066</v>
      </c>
      <c r="F21" s="62">
        <v>496066</v>
      </c>
      <c r="G21" s="62"/>
      <c r="H21" s="67">
        <f>I21+M21</f>
        <v>496066</v>
      </c>
      <c r="I21" s="67">
        <f>J21+K21+L21</f>
        <v>496066</v>
      </c>
      <c r="J21" s="62"/>
      <c r="K21" s="62"/>
      <c r="L21" s="62">
        <v>496066</v>
      </c>
      <c r="M21" s="67">
        <f>N21+O21+P21+Q21</f>
        <v>0</v>
      </c>
      <c r="N21" s="62"/>
      <c r="O21" s="62"/>
      <c r="P21" s="62"/>
      <c r="Q21" s="62"/>
    </row>
    <row r="22" spans="1:17" ht="12.75" hidden="1">
      <c r="A22" s="17"/>
      <c r="B22" s="97"/>
      <c r="C22" s="17"/>
      <c r="D22" s="62"/>
      <c r="E22" s="62"/>
      <c r="F22" s="62"/>
      <c r="G22" s="62"/>
      <c r="H22" s="62"/>
      <c r="I22" s="67"/>
      <c r="J22" s="62"/>
      <c r="K22" s="62"/>
      <c r="L22" s="62"/>
      <c r="M22" s="67"/>
      <c r="N22" s="62"/>
      <c r="O22" s="62"/>
      <c r="P22" s="62"/>
      <c r="Q22" s="62"/>
    </row>
    <row r="23" spans="1:18" s="122" customFormat="1" ht="24.75" customHeight="1">
      <c r="A23" s="118" t="s">
        <v>181</v>
      </c>
      <c r="B23" s="119" t="s">
        <v>292</v>
      </c>
      <c r="C23" s="120"/>
      <c r="D23" s="107"/>
      <c r="E23" s="45">
        <f>F23+G23</f>
        <v>72723</v>
      </c>
      <c r="F23" s="45">
        <f>F28</f>
        <v>23235</v>
      </c>
      <c r="G23" s="45">
        <f>G28</f>
        <v>49488</v>
      </c>
      <c r="H23" s="45">
        <f>I23+M23</f>
        <v>72723</v>
      </c>
      <c r="I23" s="45">
        <f>J23+K23+L23</f>
        <v>23235</v>
      </c>
      <c r="J23" s="45">
        <f>J28</f>
        <v>0</v>
      </c>
      <c r="K23" s="45">
        <f>K28</f>
        <v>0</v>
      </c>
      <c r="L23" s="45">
        <f>L28</f>
        <v>23235</v>
      </c>
      <c r="M23" s="45">
        <f>N23+O23+P23+Q23</f>
        <v>49488</v>
      </c>
      <c r="N23" s="45">
        <f>N28</f>
        <v>0</v>
      </c>
      <c r="O23" s="45">
        <f>O28</f>
        <v>0</v>
      </c>
      <c r="P23" s="45">
        <f>P28</f>
        <v>0</v>
      </c>
      <c r="Q23" s="45">
        <f>Q28</f>
        <v>49488</v>
      </c>
      <c r="R23" s="121"/>
    </row>
    <row r="24" spans="1:18" ht="12.75">
      <c r="A24" s="264" t="s">
        <v>269</v>
      </c>
      <c r="B24" s="97" t="s">
        <v>238</v>
      </c>
      <c r="C24" s="307" t="s">
        <v>241</v>
      </c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279"/>
      <c r="R24" s="92"/>
    </row>
    <row r="25" spans="1:18" ht="12.75">
      <c r="A25" s="258"/>
      <c r="B25" s="97" t="s">
        <v>255</v>
      </c>
      <c r="C25" s="265" t="s">
        <v>293</v>
      </c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7"/>
      <c r="R25" s="92"/>
    </row>
    <row r="26" spans="1:18" ht="12.75">
      <c r="A26" s="258"/>
      <c r="B26" s="97" t="s">
        <v>239</v>
      </c>
      <c r="C26" s="265" t="s">
        <v>294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7"/>
      <c r="R26" s="92"/>
    </row>
    <row r="27" spans="1:18" ht="12.75">
      <c r="A27" s="258"/>
      <c r="B27" s="111" t="s">
        <v>240</v>
      </c>
      <c r="C27" s="261" t="s">
        <v>297</v>
      </c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3"/>
      <c r="R27" s="92"/>
    </row>
    <row r="28" spans="1:18" ht="12.75">
      <c r="A28" s="258"/>
      <c r="B28" s="112" t="s">
        <v>244</v>
      </c>
      <c r="C28" s="85"/>
      <c r="D28" s="85">
        <v>58415</v>
      </c>
      <c r="E28" s="67">
        <f>F28+G28</f>
        <v>72723</v>
      </c>
      <c r="F28" s="67">
        <f>F29+F31+F33+F35</f>
        <v>23235</v>
      </c>
      <c r="G28" s="67">
        <f>G29+G31+G33+G35</f>
        <v>49488</v>
      </c>
      <c r="H28" s="67">
        <f>I28+M28</f>
        <v>72723</v>
      </c>
      <c r="I28" s="67">
        <f>J28+K28+L28</f>
        <v>23235</v>
      </c>
      <c r="J28" s="67">
        <f>J29+J30+J31+J32</f>
        <v>0</v>
      </c>
      <c r="K28" s="67">
        <f>K29+K30+K31+K32</f>
        <v>0</v>
      </c>
      <c r="L28" s="67">
        <f>L29+L30+L31+L32+L34+L36</f>
        <v>23235</v>
      </c>
      <c r="M28" s="67">
        <f>M29+M31+M33+M35</f>
        <v>49488</v>
      </c>
      <c r="N28" s="67">
        <f>N29+N31+N33+N35</f>
        <v>0</v>
      </c>
      <c r="O28" s="67">
        <f>O29+O31+O33+O35</f>
        <v>0</v>
      </c>
      <c r="P28" s="67">
        <f>P29+P31+P33+P35</f>
        <v>0</v>
      </c>
      <c r="Q28" s="67">
        <f>Q29+Q31+Q33+Q35</f>
        <v>49488</v>
      </c>
      <c r="R28" s="92"/>
    </row>
    <row r="29" spans="1:17" ht="12.75">
      <c r="A29" s="259"/>
      <c r="B29" s="116" t="s">
        <v>247</v>
      </c>
      <c r="C29" s="115" t="s">
        <v>295</v>
      </c>
      <c r="D29" s="85">
        <v>58415</v>
      </c>
      <c r="E29" s="67">
        <f>F29+G29</f>
        <v>72723</v>
      </c>
      <c r="F29" s="62">
        <v>23235</v>
      </c>
      <c r="G29" s="62">
        <v>49488</v>
      </c>
      <c r="H29" s="67">
        <f>I29+M29</f>
        <v>72723</v>
      </c>
      <c r="I29" s="67">
        <f>J29+K29+L29</f>
        <v>23235</v>
      </c>
      <c r="J29" s="62"/>
      <c r="K29" s="62"/>
      <c r="L29" s="27">
        <v>23235</v>
      </c>
      <c r="M29" s="67">
        <f>N29+O29+P29+Q29</f>
        <v>49488</v>
      </c>
      <c r="N29" s="62"/>
      <c r="O29" s="62"/>
      <c r="P29" s="62"/>
      <c r="Q29" s="62">
        <v>49488</v>
      </c>
    </row>
    <row r="30" spans="1:17" ht="12.75" hidden="1">
      <c r="A30" s="259"/>
      <c r="B30" s="117"/>
      <c r="C30" s="114"/>
      <c r="D30" s="62"/>
      <c r="E30" s="67"/>
      <c r="F30" s="62"/>
      <c r="G30" s="62"/>
      <c r="H30" s="67"/>
      <c r="I30" s="67"/>
      <c r="J30" s="62"/>
      <c r="K30" s="62"/>
      <c r="L30" s="62"/>
      <c r="M30" s="67"/>
      <c r="N30" s="62"/>
      <c r="O30" s="62"/>
      <c r="P30" s="62"/>
      <c r="Q30" s="62"/>
    </row>
    <row r="31" spans="1:17" ht="12.75" hidden="1">
      <c r="A31" s="259"/>
      <c r="B31" s="117"/>
      <c r="C31" s="114"/>
      <c r="D31" s="62"/>
      <c r="E31" s="67"/>
      <c r="F31" s="62"/>
      <c r="G31" s="62"/>
      <c r="H31" s="67"/>
      <c r="I31" s="67"/>
      <c r="J31" s="62"/>
      <c r="K31" s="62"/>
      <c r="L31" s="62"/>
      <c r="M31" s="67"/>
      <c r="N31" s="62"/>
      <c r="O31" s="62"/>
      <c r="P31" s="62"/>
      <c r="Q31" s="62"/>
    </row>
    <row r="32" spans="1:17" ht="12.75" hidden="1">
      <c r="A32" s="259"/>
      <c r="B32" s="117"/>
      <c r="C32" s="114"/>
      <c r="D32" s="62"/>
      <c r="E32" s="67"/>
      <c r="F32" s="62"/>
      <c r="G32" s="62"/>
      <c r="H32" s="67"/>
      <c r="I32" s="67"/>
      <c r="J32" s="62"/>
      <c r="K32" s="62"/>
      <c r="L32" s="62"/>
      <c r="M32" s="67"/>
      <c r="N32" s="62"/>
      <c r="O32" s="62"/>
      <c r="P32" s="62"/>
      <c r="Q32" s="62"/>
    </row>
    <row r="33" spans="1:17" ht="12.75" hidden="1">
      <c r="A33" s="259"/>
      <c r="B33" s="117"/>
      <c r="C33" s="114"/>
      <c r="D33" s="62"/>
      <c r="E33" s="67"/>
      <c r="F33" s="62"/>
      <c r="G33" s="62"/>
      <c r="H33" s="67"/>
      <c r="I33" s="67"/>
      <c r="J33" s="62"/>
      <c r="K33" s="62"/>
      <c r="L33" s="62"/>
      <c r="M33" s="67"/>
      <c r="N33" s="62"/>
      <c r="O33" s="62"/>
      <c r="P33" s="62"/>
      <c r="Q33" s="62"/>
    </row>
    <row r="34" spans="1:17" ht="12.75" hidden="1">
      <c r="A34" s="259"/>
      <c r="B34" s="117"/>
      <c r="C34" s="114"/>
      <c r="D34" s="62"/>
      <c r="E34" s="67"/>
      <c r="F34" s="62"/>
      <c r="G34" s="62"/>
      <c r="H34" s="67"/>
      <c r="I34" s="67"/>
      <c r="J34" s="62"/>
      <c r="K34" s="62"/>
      <c r="L34" s="62"/>
      <c r="M34" s="67"/>
      <c r="N34" s="62"/>
      <c r="O34" s="62"/>
      <c r="P34" s="62"/>
      <c r="Q34" s="62"/>
    </row>
    <row r="35" spans="1:17" ht="12.75" hidden="1">
      <c r="A35" s="259"/>
      <c r="B35" s="117"/>
      <c r="C35" s="114"/>
      <c r="D35" s="62"/>
      <c r="E35" s="67"/>
      <c r="F35" s="62"/>
      <c r="G35" s="62"/>
      <c r="H35" s="67"/>
      <c r="I35" s="67"/>
      <c r="J35" s="62"/>
      <c r="K35" s="62"/>
      <c r="L35" s="62"/>
      <c r="M35" s="67"/>
      <c r="N35" s="62"/>
      <c r="O35" s="62"/>
      <c r="P35" s="62"/>
      <c r="Q35" s="62"/>
    </row>
    <row r="36" spans="1:17" ht="12.75" hidden="1">
      <c r="A36" s="260"/>
      <c r="B36" s="113"/>
      <c r="C36" s="114"/>
      <c r="D36" s="62"/>
      <c r="E36" s="67"/>
      <c r="F36" s="62"/>
      <c r="G36" s="62"/>
      <c r="H36" s="67"/>
      <c r="I36" s="67"/>
      <c r="J36" s="62"/>
      <c r="K36" s="62"/>
      <c r="L36" s="62"/>
      <c r="M36" s="67"/>
      <c r="N36" s="62"/>
      <c r="O36" s="62"/>
      <c r="P36" s="62"/>
      <c r="Q36" s="62"/>
    </row>
    <row r="37" spans="1:17" s="124" customFormat="1" ht="24" customHeight="1">
      <c r="A37" s="120"/>
      <c r="B37" s="125" t="s">
        <v>296</v>
      </c>
      <c r="C37" s="120"/>
      <c r="D37" s="45"/>
      <c r="E37" s="45">
        <f>E13+E28</f>
        <v>2522723</v>
      </c>
      <c r="F37" s="45">
        <f aca="true" t="shared" si="0" ref="F37:Q37">F13+F28</f>
        <v>985036</v>
      </c>
      <c r="G37" s="45">
        <f t="shared" si="0"/>
        <v>1537687</v>
      </c>
      <c r="H37" s="45">
        <f t="shared" si="0"/>
        <v>2522723</v>
      </c>
      <c r="I37" s="45">
        <f t="shared" si="0"/>
        <v>985036</v>
      </c>
      <c r="J37" s="45">
        <f t="shared" si="0"/>
        <v>0</v>
      </c>
      <c r="K37" s="45">
        <f t="shared" si="0"/>
        <v>0</v>
      </c>
      <c r="L37" s="45">
        <f t="shared" si="0"/>
        <v>985036</v>
      </c>
      <c r="M37" s="45">
        <f t="shared" si="0"/>
        <v>1537687</v>
      </c>
      <c r="N37" s="45">
        <f t="shared" si="0"/>
        <v>0</v>
      </c>
      <c r="O37" s="45">
        <f t="shared" si="0"/>
        <v>0</v>
      </c>
      <c r="P37" s="45">
        <f t="shared" si="0"/>
        <v>0</v>
      </c>
      <c r="Q37" s="45">
        <f t="shared" si="0"/>
        <v>1537687</v>
      </c>
    </row>
  </sheetData>
  <mergeCells count="30">
    <mergeCell ref="N1:Q1"/>
    <mergeCell ref="C14:Q14"/>
    <mergeCell ref="M10:M11"/>
    <mergeCell ref="M9:Q9"/>
    <mergeCell ref="C3:O3"/>
    <mergeCell ref="N10:Q10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C24:Q24"/>
    <mergeCell ref="C25:Q25"/>
    <mergeCell ref="C26:Q26"/>
    <mergeCell ref="C27:Q27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F16" sqref="F16"/>
    </sheetView>
  </sheetViews>
  <sheetFormatPr defaultColWidth="9.140625" defaultRowHeight="12.75"/>
  <cols>
    <col min="1" max="1" width="7.57421875" style="0" customWidth="1"/>
    <col min="2" max="2" width="48.28125" style="0" customWidth="1"/>
    <col min="3" max="3" width="15.8515625" style="0" customWidth="1"/>
    <col min="4" max="4" width="24.00390625" style="0" customWidth="1"/>
  </cols>
  <sheetData>
    <row r="1" ht="16.5" customHeight="1">
      <c r="D1" s="325" t="s">
        <v>492</v>
      </c>
    </row>
    <row r="2" ht="52.5" customHeight="1">
      <c r="D2" s="325"/>
    </row>
    <row r="3" ht="9" customHeight="1"/>
    <row r="4" spans="2:3" ht="15.75">
      <c r="B4" s="345" t="s">
        <v>457</v>
      </c>
      <c r="C4" s="345"/>
    </row>
    <row r="7" spans="1:5" ht="31.5">
      <c r="A7" s="3" t="s">
        <v>175</v>
      </c>
      <c r="B7" s="3" t="s">
        <v>176</v>
      </c>
      <c r="C7" s="54" t="s">
        <v>179</v>
      </c>
      <c r="D7" s="3" t="s">
        <v>456</v>
      </c>
      <c r="E7" s="20"/>
    </row>
    <row r="8" spans="1:4" ht="12.75">
      <c r="A8" s="53">
        <v>1</v>
      </c>
      <c r="B8" s="53">
        <v>2</v>
      </c>
      <c r="C8" s="53">
        <v>3</v>
      </c>
      <c r="D8" s="53">
        <v>4</v>
      </c>
    </row>
    <row r="9" spans="1:4" ht="15.75">
      <c r="A9" s="343" t="s">
        <v>177</v>
      </c>
      <c r="B9" s="344"/>
      <c r="C9" s="36"/>
      <c r="D9" s="55">
        <f>SUM(D10:D17)</f>
        <v>0</v>
      </c>
    </row>
    <row r="10" spans="1:4" ht="12.75">
      <c r="A10" s="43" t="s">
        <v>178</v>
      </c>
      <c r="B10" s="17" t="s">
        <v>180</v>
      </c>
      <c r="C10" s="43">
        <v>952</v>
      </c>
      <c r="D10" s="27"/>
    </row>
    <row r="11" spans="1:4" ht="12.75">
      <c r="A11" s="43" t="s">
        <v>181</v>
      </c>
      <c r="B11" s="17" t="s">
        <v>188</v>
      </c>
      <c r="C11" s="43">
        <v>952</v>
      </c>
      <c r="D11" s="27"/>
    </row>
    <row r="12" spans="1:4" ht="25.5">
      <c r="A12" s="43" t="s">
        <v>182</v>
      </c>
      <c r="B12" s="26" t="s">
        <v>189</v>
      </c>
      <c r="C12" s="43">
        <v>903</v>
      </c>
      <c r="D12" s="27"/>
    </row>
    <row r="13" spans="1:4" ht="12.75">
      <c r="A13" s="43" t="s">
        <v>183</v>
      </c>
      <c r="B13" s="17" t="s">
        <v>190</v>
      </c>
      <c r="C13" s="43">
        <v>951</v>
      </c>
      <c r="D13" s="27"/>
    </row>
    <row r="14" spans="1:4" ht="12.75">
      <c r="A14" s="43" t="s">
        <v>184</v>
      </c>
      <c r="B14" s="17" t="s">
        <v>191</v>
      </c>
      <c r="C14" s="43">
        <v>944</v>
      </c>
      <c r="D14" s="27"/>
    </row>
    <row r="15" spans="1:4" ht="12.75">
      <c r="A15" s="43" t="s">
        <v>185</v>
      </c>
      <c r="B15" s="17" t="s">
        <v>192</v>
      </c>
      <c r="C15" s="43">
        <v>957</v>
      </c>
      <c r="D15" s="27"/>
    </row>
    <row r="16" spans="1:4" ht="12.75">
      <c r="A16" s="43" t="s">
        <v>186</v>
      </c>
      <c r="B16" s="17" t="s">
        <v>193</v>
      </c>
      <c r="C16" s="43">
        <v>931</v>
      </c>
      <c r="D16" s="27"/>
    </row>
    <row r="17" spans="1:4" ht="12.75">
      <c r="A17" s="43" t="s">
        <v>187</v>
      </c>
      <c r="B17" s="17" t="s">
        <v>194</v>
      </c>
      <c r="C17" s="43">
        <v>955</v>
      </c>
      <c r="D17" s="27"/>
    </row>
    <row r="18" spans="1:4" ht="15.75">
      <c r="A18" s="343" t="s">
        <v>195</v>
      </c>
      <c r="B18" s="344"/>
      <c r="C18" s="43"/>
      <c r="D18" s="45">
        <f>SUM(D19:D25)</f>
        <v>4316725</v>
      </c>
    </row>
    <row r="19" spans="1:4" ht="12.75">
      <c r="A19" s="43" t="s">
        <v>178</v>
      </c>
      <c r="B19" s="17" t="s">
        <v>196</v>
      </c>
      <c r="C19" s="43">
        <v>992</v>
      </c>
      <c r="D19" s="27">
        <v>4316725</v>
      </c>
    </row>
    <row r="20" spans="1:4" ht="12.75">
      <c r="A20" s="43" t="s">
        <v>181</v>
      </c>
      <c r="B20" s="17" t="s">
        <v>197</v>
      </c>
      <c r="C20" s="43">
        <v>992</v>
      </c>
      <c r="D20" s="27"/>
    </row>
    <row r="21" spans="1:4" ht="38.25">
      <c r="A21" s="56" t="s">
        <v>182</v>
      </c>
      <c r="B21" s="26" t="s">
        <v>198</v>
      </c>
      <c r="C21" s="43">
        <v>963</v>
      </c>
      <c r="D21" s="27"/>
    </row>
    <row r="22" spans="1:4" ht="12.75">
      <c r="A22" s="43" t="s">
        <v>183</v>
      </c>
      <c r="B22" s="17" t="s">
        <v>199</v>
      </c>
      <c r="C22" s="43">
        <v>991</v>
      </c>
      <c r="D22" s="17"/>
    </row>
    <row r="23" spans="1:4" ht="12.75">
      <c r="A23" s="43" t="s">
        <v>184</v>
      </c>
      <c r="B23" s="17" t="s">
        <v>200</v>
      </c>
      <c r="C23" s="43">
        <v>994</v>
      </c>
      <c r="D23" s="17"/>
    </row>
    <row r="24" spans="1:4" ht="12.75">
      <c r="A24" s="43" t="s">
        <v>185</v>
      </c>
      <c r="B24" s="17" t="s">
        <v>201</v>
      </c>
      <c r="C24" s="43">
        <v>982</v>
      </c>
      <c r="D24" s="17"/>
    </row>
    <row r="25" spans="1:4" ht="12.75">
      <c r="A25" s="43" t="s">
        <v>186</v>
      </c>
      <c r="B25" s="17" t="s">
        <v>202</v>
      </c>
      <c r="C25" s="43">
        <v>995</v>
      </c>
      <c r="D25" s="17"/>
    </row>
    <row r="26" spans="1:4" ht="12.75">
      <c r="A26" s="20"/>
      <c r="B26" s="20"/>
      <c r="C26" s="20"/>
      <c r="D26" s="20"/>
    </row>
    <row r="27" spans="1:4" ht="12.75">
      <c r="A27" s="20"/>
      <c r="B27" s="20"/>
      <c r="C27" s="20"/>
      <c r="D27" s="20"/>
    </row>
  </sheetData>
  <mergeCells count="4">
    <mergeCell ref="A9:B9"/>
    <mergeCell ref="A18:B18"/>
    <mergeCell ref="B4:C4"/>
    <mergeCell ref="D1:D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pane ySplit="9" topLeftCell="BM23" activePane="bottomLeft" state="frozen"/>
      <selection pane="topLeft" activeCell="A1" sqref="A1"/>
      <selection pane="bottomLeft" activeCell="I1" sqref="I1:J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6.28125" style="0" customWidth="1"/>
    <col min="4" max="4" width="15.28125" style="0" customWidth="1"/>
    <col min="5" max="5" width="16.28125" style="0" customWidth="1"/>
    <col min="6" max="6" width="16.7109375" style="0" customWidth="1"/>
    <col min="7" max="7" width="13.28125" style="0" customWidth="1"/>
    <col min="8" max="8" width="15.00390625" style="0" customWidth="1"/>
    <col min="9" max="10" width="16.140625" style="0" customWidth="1"/>
  </cols>
  <sheetData>
    <row r="1" spans="9:10" ht="66.75" customHeight="1">
      <c r="I1" s="325" t="s">
        <v>493</v>
      </c>
      <c r="J1" s="325"/>
    </row>
    <row r="3" spans="2:9" ht="12.75">
      <c r="B3" s="347" t="s">
        <v>424</v>
      </c>
      <c r="C3" s="347"/>
      <c r="D3" s="347"/>
      <c r="E3" s="347"/>
      <c r="F3" s="347"/>
      <c r="G3" s="347"/>
      <c r="H3" s="347"/>
      <c r="I3" s="347"/>
    </row>
    <row r="4" spans="2:9" ht="15.75" customHeight="1">
      <c r="B4" s="347"/>
      <c r="C4" s="347"/>
      <c r="D4" s="347"/>
      <c r="E4" s="347"/>
      <c r="F4" s="347"/>
      <c r="G4" s="347"/>
      <c r="H4" s="347"/>
      <c r="I4" s="347"/>
    </row>
    <row r="6" spans="1:11" ht="12.75">
      <c r="A6" s="354" t="s">
        <v>81</v>
      </c>
      <c r="B6" s="354" t="s">
        <v>20</v>
      </c>
      <c r="C6" s="354" t="s">
        <v>1</v>
      </c>
      <c r="D6" s="354" t="s">
        <v>203</v>
      </c>
      <c r="E6" s="348" t="s">
        <v>204</v>
      </c>
      <c r="F6" s="351" t="s">
        <v>84</v>
      </c>
      <c r="G6" s="352"/>
      <c r="H6" s="352"/>
      <c r="I6" s="352"/>
      <c r="J6" s="353"/>
      <c r="K6" s="58"/>
    </row>
    <row r="7" spans="1:11" ht="12.75">
      <c r="A7" s="356"/>
      <c r="B7" s="356"/>
      <c r="C7" s="356"/>
      <c r="D7" s="356"/>
      <c r="E7" s="349"/>
      <c r="F7" s="354" t="s">
        <v>86</v>
      </c>
      <c r="G7" s="351" t="s">
        <v>85</v>
      </c>
      <c r="H7" s="352"/>
      <c r="I7" s="353"/>
      <c r="J7" s="354" t="s">
        <v>87</v>
      </c>
      <c r="K7" s="59"/>
    </row>
    <row r="8" spans="1:11" ht="25.5">
      <c r="A8" s="355"/>
      <c r="B8" s="355"/>
      <c r="C8" s="355"/>
      <c r="D8" s="355"/>
      <c r="E8" s="350"/>
      <c r="F8" s="355"/>
      <c r="G8" s="65" t="s">
        <v>205</v>
      </c>
      <c r="H8" s="65" t="s">
        <v>206</v>
      </c>
      <c r="I8" s="65" t="s">
        <v>207</v>
      </c>
      <c r="J8" s="355"/>
      <c r="K8" s="59"/>
    </row>
    <row r="9" spans="1:10" ht="10.5" customHeight="1">
      <c r="A9" s="53">
        <v>1</v>
      </c>
      <c r="B9" s="53">
        <v>2</v>
      </c>
      <c r="C9" s="53">
        <v>3</v>
      </c>
      <c r="D9" s="53">
        <v>4</v>
      </c>
      <c r="E9" s="60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</row>
    <row r="10" spans="1:10" ht="12.75">
      <c r="A10" s="70" t="s">
        <v>3</v>
      </c>
      <c r="B10" s="70"/>
      <c r="C10" s="70"/>
      <c r="D10" s="61">
        <f>D11</f>
        <v>10000</v>
      </c>
      <c r="E10" s="61">
        <f aca="true" t="shared" si="0" ref="E10:E22">F10+J10</f>
        <v>10000</v>
      </c>
      <c r="F10" s="61">
        <f>F11</f>
        <v>10000</v>
      </c>
      <c r="G10" s="61"/>
      <c r="H10" s="61"/>
      <c r="I10" s="61"/>
      <c r="J10" s="61"/>
    </row>
    <row r="11" spans="1:10" ht="12.75">
      <c r="A11" s="71"/>
      <c r="B11" s="72" t="s">
        <v>4</v>
      </c>
      <c r="C11" s="72" t="s">
        <v>64</v>
      </c>
      <c r="D11" s="64">
        <v>10000</v>
      </c>
      <c r="E11" s="64">
        <f t="shared" si="0"/>
        <v>10000</v>
      </c>
      <c r="F11" s="64">
        <v>10000</v>
      </c>
      <c r="G11" s="64"/>
      <c r="H11" s="64"/>
      <c r="I11" s="64"/>
      <c r="J11" s="64"/>
    </row>
    <row r="12" spans="1:10" ht="12.75">
      <c r="A12" s="73"/>
      <c r="B12" s="73"/>
      <c r="C12" s="73"/>
      <c r="D12" s="66"/>
      <c r="E12" s="66">
        <f>F12</f>
        <v>10000</v>
      </c>
      <c r="F12" s="66">
        <v>10000</v>
      </c>
      <c r="G12" s="66"/>
      <c r="H12" s="66"/>
      <c r="I12" s="66"/>
      <c r="J12" s="66"/>
    </row>
    <row r="13" spans="1:10" ht="12.75">
      <c r="A13" s="70" t="s">
        <v>16</v>
      </c>
      <c r="B13" s="70"/>
      <c r="C13" s="70"/>
      <c r="D13" s="61">
        <f>D14</f>
        <v>150000</v>
      </c>
      <c r="E13" s="61">
        <f t="shared" si="0"/>
        <v>150000</v>
      </c>
      <c r="F13" s="61">
        <f>F14</f>
        <v>150000</v>
      </c>
      <c r="G13" s="61"/>
      <c r="H13" s="61"/>
      <c r="I13" s="61"/>
      <c r="J13" s="61"/>
    </row>
    <row r="14" spans="1:10" ht="12.75">
      <c r="A14" s="72"/>
      <c r="B14" s="72" t="s">
        <v>18</v>
      </c>
      <c r="C14" s="72" t="s">
        <v>64</v>
      </c>
      <c r="D14" s="64">
        <v>150000</v>
      </c>
      <c r="E14" s="64">
        <f t="shared" si="0"/>
        <v>150000</v>
      </c>
      <c r="F14" s="64">
        <v>150000</v>
      </c>
      <c r="G14" s="66"/>
      <c r="H14" s="66"/>
      <c r="I14" s="66"/>
      <c r="J14" s="66"/>
    </row>
    <row r="15" spans="1:10" ht="12.75">
      <c r="A15" s="73"/>
      <c r="B15" s="73"/>
      <c r="C15" s="73"/>
      <c r="D15" s="66"/>
      <c r="E15" s="66">
        <f>F15</f>
        <v>150000</v>
      </c>
      <c r="F15" s="66">
        <v>150000</v>
      </c>
      <c r="G15" s="66"/>
      <c r="H15" s="66"/>
      <c r="I15" s="66"/>
      <c r="J15" s="66"/>
    </row>
    <row r="16" spans="1:10" ht="12.75">
      <c r="A16" s="70" t="s">
        <v>22</v>
      </c>
      <c r="B16" s="70"/>
      <c r="C16" s="70"/>
      <c r="D16" s="61">
        <f>D17+D22+D24+D26</f>
        <v>679965</v>
      </c>
      <c r="E16" s="61">
        <f t="shared" si="0"/>
        <v>679965</v>
      </c>
      <c r="F16" s="61">
        <f>F17+F22+F24+F26+F27</f>
        <v>679965</v>
      </c>
      <c r="G16" s="61">
        <f>G17+G22+G24+G26+G27</f>
        <v>512199</v>
      </c>
      <c r="H16" s="61">
        <f>H17+H22+H24+H26+H27</f>
        <v>92766</v>
      </c>
      <c r="I16" s="61">
        <f>I17+I22+I24+I26+I27</f>
        <v>0</v>
      </c>
      <c r="J16" s="61">
        <f>J17+J22+J24+J26+J27</f>
        <v>0</v>
      </c>
    </row>
    <row r="17" spans="1:10" ht="12.75">
      <c r="A17" s="74"/>
      <c r="B17" s="75" t="s">
        <v>24</v>
      </c>
      <c r="C17" s="75" t="s">
        <v>64</v>
      </c>
      <c r="D17" s="67">
        <v>220000</v>
      </c>
      <c r="E17" s="64">
        <f t="shared" si="0"/>
        <v>220000</v>
      </c>
      <c r="F17" s="67">
        <f>F18+F19+F20+F21</f>
        <v>220000</v>
      </c>
      <c r="G17" s="67">
        <f>G18+G19+G20+G21</f>
        <v>187000</v>
      </c>
      <c r="H17" s="67">
        <f>H18+H19+H20+H21</f>
        <v>33000</v>
      </c>
      <c r="I17" s="67">
        <f>I18+I19+I20+I21</f>
        <v>0</v>
      </c>
      <c r="J17" s="67">
        <f>J18+J19+J20+J21</f>
        <v>0</v>
      </c>
    </row>
    <row r="18" spans="1:10" ht="12.75" hidden="1">
      <c r="A18" s="74"/>
      <c r="B18" s="74"/>
      <c r="C18" s="74" t="s">
        <v>108</v>
      </c>
      <c r="D18" s="62"/>
      <c r="E18" s="64">
        <f t="shared" si="0"/>
        <v>0</v>
      </c>
      <c r="F18" s="62"/>
      <c r="G18" s="62"/>
      <c r="H18" s="62"/>
      <c r="I18" s="62"/>
      <c r="J18" s="62"/>
    </row>
    <row r="19" spans="1:10" ht="12.75">
      <c r="A19" s="74"/>
      <c r="B19" s="74"/>
      <c r="C19" s="74" t="s">
        <v>91</v>
      </c>
      <c r="D19" s="62"/>
      <c r="E19" s="64">
        <f t="shared" si="0"/>
        <v>187000</v>
      </c>
      <c r="F19" s="62">
        <f>G19</f>
        <v>187000</v>
      </c>
      <c r="G19" s="62">
        <v>187000</v>
      </c>
      <c r="H19" s="62"/>
      <c r="I19" s="62"/>
      <c r="J19" s="62"/>
    </row>
    <row r="20" spans="1:10" ht="12.75">
      <c r="A20" s="74"/>
      <c r="B20" s="74"/>
      <c r="C20" s="74" t="s">
        <v>93</v>
      </c>
      <c r="D20" s="62"/>
      <c r="E20" s="64">
        <f t="shared" si="0"/>
        <v>28420</v>
      </c>
      <c r="F20" s="62">
        <f>H20</f>
        <v>28420</v>
      </c>
      <c r="G20" s="62"/>
      <c r="H20" s="62">
        <v>28420</v>
      </c>
      <c r="I20" s="62"/>
      <c r="J20" s="62"/>
    </row>
    <row r="21" spans="1:10" ht="12.75">
      <c r="A21" s="74"/>
      <c r="B21" s="74"/>
      <c r="C21" s="74" t="s">
        <v>94</v>
      </c>
      <c r="D21" s="62"/>
      <c r="E21" s="64">
        <f t="shared" si="0"/>
        <v>4580</v>
      </c>
      <c r="F21" s="62">
        <f>H21</f>
        <v>4580</v>
      </c>
      <c r="G21" s="62"/>
      <c r="H21" s="62">
        <v>4580</v>
      </c>
      <c r="I21" s="62"/>
      <c r="J21" s="62"/>
    </row>
    <row r="22" spans="1:10" ht="12.75">
      <c r="A22" s="74"/>
      <c r="B22" s="75" t="s">
        <v>26</v>
      </c>
      <c r="C22" s="75" t="s">
        <v>64</v>
      </c>
      <c r="D22" s="67">
        <v>55000</v>
      </c>
      <c r="E22" s="67">
        <f t="shared" si="0"/>
        <v>55000</v>
      </c>
      <c r="F22" s="67">
        <f>F23</f>
        <v>55000</v>
      </c>
      <c r="G22" s="67">
        <f>G23</f>
        <v>0</v>
      </c>
      <c r="H22" s="67">
        <f>H23</f>
        <v>0</v>
      </c>
      <c r="I22" s="67">
        <f>I23</f>
        <v>0</v>
      </c>
      <c r="J22" s="67">
        <f>J23</f>
        <v>0</v>
      </c>
    </row>
    <row r="23" spans="1:10" ht="12.75">
      <c r="A23" s="74"/>
      <c r="B23" s="74"/>
      <c r="C23" s="74"/>
      <c r="D23" s="62"/>
      <c r="E23" s="67">
        <f>F23+J23</f>
        <v>55000</v>
      </c>
      <c r="F23" s="62">
        <v>55000</v>
      </c>
      <c r="G23" s="62"/>
      <c r="H23" s="62"/>
      <c r="I23" s="62"/>
      <c r="J23" s="62"/>
    </row>
    <row r="24" spans="1:10" ht="12.75">
      <c r="A24" s="74"/>
      <c r="B24" s="75" t="s">
        <v>28</v>
      </c>
      <c r="C24" s="75" t="s">
        <v>64</v>
      </c>
      <c r="D24" s="67">
        <v>20000</v>
      </c>
      <c r="E24" s="67">
        <f>F24+J24</f>
        <v>20000</v>
      </c>
      <c r="F24" s="67">
        <f>F25</f>
        <v>20000</v>
      </c>
      <c r="G24" s="67"/>
      <c r="H24" s="67"/>
      <c r="I24" s="67"/>
      <c r="J24" s="67"/>
    </row>
    <row r="25" spans="1:10" ht="12.75">
      <c r="A25" s="74"/>
      <c r="B25" s="74"/>
      <c r="C25" s="74"/>
      <c r="D25" s="62"/>
      <c r="E25" s="67">
        <f>F25+J25</f>
        <v>20000</v>
      </c>
      <c r="F25" s="62">
        <v>20000</v>
      </c>
      <c r="G25" s="62"/>
      <c r="H25" s="62"/>
      <c r="I25" s="62"/>
      <c r="J25" s="62"/>
    </row>
    <row r="26" spans="1:10" ht="12.75">
      <c r="A26" s="75"/>
      <c r="B26" s="75" t="s">
        <v>30</v>
      </c>
      <c r="C26" s="75" t="s">
        <v>64</v>
      </c>
      <c r="D26" s="67">
        <v>384965</v>
      </c>
      <c r="E26" s="67">
        <f>F26+J26</f>
        <v>384965</v>
      </c>
      <c r="F26" s="67">
        <f>F28+F29+F30+F31+F32+F34</f>
        <v>384965</v>
      </c>
      <c r="G26" s="67">
        <f>G28+G29+G30+G31+G32</f>
        <v>325199</v>
      </c>
      <c r="H26" s="67">
        <f>H28+H29+H30+H31+H32</f>
        <v>59766</v>
      </c>
      <c r="I26" s="67">
        <f>I28+I29+I30+I31+I32</f>
        <v>0</v>
      </c>
      <c r="J26" s="67">
        <f>J28+J29+J30+J31+J32</f>
        <v>0</v>
      </c>
    </row>
    <row r="27" spans="1:10" ht="12.75" hidden="1">
      <c r="A27" s="74"/>
      <c r="B27" s="75" t="s">
        <v>30</v>
      </c>
      <c r="C27" s="75" t="s">
        <v>208</v>
      </c>
      <c r="D27" s="67"/>
      <c r="E27" s="67">
        <f>F27+J27</f>
        <v>0</v>
      </c>
      <c r="F27" s="62"/>
      <c r="G27" s="62"/>
      <c r="H27" s="62"/>
      <c r="I27" s="62"/>
      <c r="J27" s="67">
        <f>J33</f>
        <v>0</v>
      </c>
    </row>
    <row r="28" spans="1:10" ht="12.75">
      <c r="A28" s="74"/>
      <c r="B28" s="74"/>
      <c r="C28" s="74" t="s">
        <v>91</v>
      </c>
      <c r="D28" s="62"/>
      <c r="E28" s="67">
        <f aca="true" t="shared" si="1" ref="E28:E34">F28+J28</f>
        <v>64104</v>
      </c>
      <c r="F28" s="62">
        <f>G28+H28</f>
        <v>64104</v>
      </c>
      <c r="G28" s="62">
        <v>64104</v>
      </c>
      <c r="H28" s="62"/>
      <c r="I28" s="62"/>
      <c r="J28" s="62"/>
    </row>
    <row r="29" spans="1:10" ht="12.75">
      <c r="A29" s="74"/>
      <c r="B29" s="74"/>
      <c r="C29" s="74" t="s">
        <v>136</v>
      </c>
      <c r="D29" s="62"/>
      <c r="E29" s="67">
        <f t="shared" si="1"/>
        <v>230025</v>
      </c>
      <c r="F29" s="62">
        <f>G29+H29</f>
        <v>230025</v>
      </c>
      <c r="G29" s="62">
        <v>230025</v>
      </c>
      <c r="H29" s="62"/>
      <c r="I29" s="62"/>
      <c r="J29" s="62"/>
    </row>
    <row r="30" spans="1:10" ht="12.75">
      <c r="A30" s="74"/>
      <c r="B30" s="74"/>
      <c r="C30" s="74" t="s">
        <v>92</v>
      </c>
      <c r="D30" s="62"/>
      <c r="E30" s="67">
        <f t="shared" si="1"/>
        <v>31070</v>
      </c>
      <c r="F30" s="62">
        <f>G30+H30</f>
        <v>31070</v>
      </c>
      <c r="G30" s="62">
        <v>31070</v>
      </c>
      <c r="H30" s="62"/>
      <c r="I30" s="62"/>
      <c r="J30" s="62"/>
    </row>
    <row r="31" spans="1:10" ht="12.75">
      <c r="A31" s="74"/>
      <c r="B31" s="74"/>
      <c r="C31" s="74" t="s">
        <v>93</v>
      </c>
      <c r="D31" s="62"/>
      <c r="E31" s="67">
        <f t="shared" si="1"/>
        <v>51800</v>
      </c>
      <c r="F31" s="62">
        <f>G31+H31</f>
        <v>51800</v>
      </c>
      <c r="G31" s="62"/>
      <c r="H31" s="62">
        <v>51800</v>
      </c>
      <c r="I31" s="62"/>
      <c r="J31" s="62"/>
    </row>
    <row r="32" spans="1:10" ht="12.75">
      <c r="A32" s="74"/>
      <c r="B32" s="74"/>
      <c r="C32" s="74" t="s">
        <v>94</v>
      </c>
      <c r="D32" s="62"/>
      <c r="E32" s="67">
        <f t="shared" si="1"/>
        <v>7966</v>
      </c>
      <c r="F32" s="62">
        <f>H32</f>
        <v>7966</v>
      </c>
      <c r="G32" s="62"/>
      <c r="H32" s="62">
        <v>7966</v>
      </c>
      <c r="I32" s="62"/>
      <c r="J32" s="62"/>
    </row>
    <row r="33" spans="1:10" ht="12.75" hidden="1">
      <c r="A33" s="74"/>
      <c r="B33" s="74"/>
      <c r="C33" s="74" t="s">
        <v>97</v>
      </c>
      <c r="D33" s="62"/>
      <c r="E33" s="67">
        <f t="shared" si="1"/>
        <v>0</v>
      </c>
      <c r="F33" s="62"/>
      <c r="G33" s="62"/>
      <c r="H33" s="62"/>
      <c r="I33" s="62"/>
      <c r="J33" s="62"/>
    </row>
    <row r="34" spans="1:10" ht="12.75" hidden="1">
      <c r="A34" s="74"/>
      <c r="B34" s="74"/>
      <c r="C34" s="74"/>
      <c r="D34" s="62"/>
      <c r="E34" s="67">
        <f t="shared" si="1"/>
        <v>0</v>
      </c>
      <c r="F34" s="62"/>
      <c r="G34" s="62"/>
      <c r="H34" s="62"/>
      <c r="I34" s="62"/>
      <c r="J34" s="62"/>
    </row>
    <row r="35" spans="1:10" ht="12.75">
      <c r="A35" s="70" t="s">
        <v>33</v>
      </c>
      <c r="B35" s="70"/>
      <c r="C35" s="70"/>
      <c r="D35" s="61">
        <f>D36+D41</f>
        <v>259876</v>
      </c>
      <c r="E35" s="61">
        <f aca="true" t="shared" si="2" ref="E35:J35">E36+E41</f>
        <v>259876</v>
      </c>
      <c r="F35" s="61">
        <f t="shared" si="2"/>
        <v>259876</v>
      </c>
      <c r="G35" s="61">
        <f t="shared" si="2"/>
        <v>212856</v>
      </c>
      <c r="H35" s="61">
        <f t="shared" si="2"/>
        <v>36220</v>
      </c>
      <c r="I35" s="61">
        <f t="shared" si="2"/>
        <v>0</v>
      </c>
      <c r="J35" s="61">
        <f t="shared" si="2"/>
        <v>0</v>
      </c>
    </row>
    <row r="36" spans="1:10" ht="12.75">
      <c r="A36" s="75"/>
      <c r="B36" s="75" t="s">
        <v>34</v>
      </c>
      <c r="C36" s="75" t="s">
        <v>64</v>
      </c>
      <c r="D36" s="67">
        <v>216876</v>
      </c>
      <c r="E36" s="64">
        <f aca="true" t="shared" si="3" ref="E36:E46">F36+J36</f>
        <v>216876</v>
      </c>
      <c r="F36" s="67">
        <f>F37+F38+F39+F40</f>
        <v>216876</v>
      </c>
      <c r="G36" s="67">
        <f>G37+G38+G39+G40</f>
        <v>184356</v>
      </c>
      <c r="H36" s="67">
        <f>H37+H38+H39+H40</f>
        <v>32520</v>
      </c>
      <c r="I36" s="67">
        <f>I37+I38+I39+I40</f>
        <v>0</v>
      </c>
      <c r="J36" s="67">
        <f>J37+J38+J39+J40</f>
        <v>0</v>
      </c>
    </row>
    <row r="37" spans="1:10" ht="12.75">
      <c r="A37" s="74"/>
      <c r="B37" s="74"/>
      <c r="C37" s="74" t="s">
        <v>91</v>
      </c>
      <c r="D37" s="64"/>
      <c r="E37" s="64">
        <f t="shared" si="3"/>
        <v>168686</v>
      </c>
      <c r="F37" s="62">
        <f>G37</f>
        <v>168686</v>
      </c>
      <c r="G37" s="62">
        <v>168686</v>
      </c>
      <c r="H37" s="62"/>
      <c r="I37" s="62"/>
      <c r="J37" s="62"/>
    </row>
    <row r="38" spans="1:10" ht="12.75">
      <c r="A38" s="74"/>
      <c r="B38" s="74"/>
      <c r="C38" s="74" t="s">
        <v>92</v>
      </c>
      <c r="D38" s="64"/>
      <c r="E38" s="64">
        <f t="shared" si="3"/>
        <v>15670</v>
      </c>
      <c r="F38" s="62">
        <f>G38</f>
        <v>15670</v>
      </c>
      <c r="G38" s="62">
        <v>15670</v>
      </c>
      <c r="H38" s="62"/>
      <c r="I38" s="62"/>
      <c r="J38" s="62"/>
    </row>
    <row r="39" spans="1:10" ht="12.75">
      <c r="A39" s="74"/>
      <c r="B39" s="74"/>
      <c r="C39" s="74" t="s">
        <v>93</v>
      </c>
      <c r="D39" s="64"/>
      <c r="E39" s="64">
        <f t="shared" si="3"/>
        <v>28004</v>
      </c>
      <c r="F39" s="62">
        <f>H39</f>
        <v>28004</v>
      </c>
      <c r="G39" s="62"/>
      <c r="H39" s="62">
        <v>28004</v>
      </c>
      <c r="I39" s="62"/>
      <c r="J39" s="62"/>
    </row>
    <row r="40" spans="1:10" ht="12.75">
      <c r="A40" s="74"/>
      <c r="B40" s="74"/>
      <c r="C40" s="74" t="s">
        <v>94</v>
      </c>
      <c r="D40" s="64"/>
      <c r="E40" s="64">
        <f t="shared" si="3"/>
        <v>4516</v>
      </c>
      <c r="F40" s="62">
        <f>H40</f>
        <v>4516</v>
      </c>
      <c r="G40" s="62"/>
      <c r="H40" s="62">
        <v>4516</v>
      </c>
      <c r="I40" s="62"/>
      <c r="J40" s="62"/>
    </row>
    <row r="41" spans="1:10" ht="12.75">
      <c r="A41" s="74"/>
      <c r="B41" s="75" t="s">
        <v>36</v>
      </c>
      <c r="C41" s="75" t="s">
        <v>64</v>
      </c>
      <c r="D41" s="67">
        <v>43000</v>
      </c>
      <c r="E41" s="67">
        <f t="shared" si="3"/>
        <v>43000</v>
      </c>
      <c r="F41" s="67">
        <f>F42+F43+F44+F45</f>
        <v>43000</v>
      </c>
      <c r="G41" s="67">
        <f>G42+G43+G44+G45</f>
        <v>28500</v>
      </c>
      <c r="H41" s="67">
        <f>H42+H43+H44+H45</f>
        <v>3700</v>
      </c>
      <c r="I41" s="67">
        <f>I42+I43+I44+I45</f>
        <v>0</v>
      </c>
      <c r="J41" s="67">
        <f>J42+J43+J44+J45</f>
        <v>0</v>
      </c>
    </row>
    <row r="42" spans="1:10" ht="12.75">
      <c r="A42" s="74"/>
      <c r="B42" s="74"/>
      <c r="C42" s="74" t="s">
        <v>93</v>
      </c>
      <c r="D42" s="62"/>
      <c r="E42" s="67">
        <f t="shared" si="3"/>
        <v>3500</v>
      </c>
      <c r="F42" s="62">
        <v>3500</v>
      </c>
      <c r="G42" s="62"/>
      <c r="H42" s="62">
        <v>3500</v>
      </c>
      <c r="I42" s="62"/>
      <c r="J42" s="62"/>
    </row>
    <row r="43" spans="1:10" ht="12.75">
      <c r="A43" s="74"/>
      <c r="B43" s="74"/>
      <c r="C43" s="74" t="s">
        <v>94</v>
      </c>
      <c r="D43" s="62"/>
      <c r="E43" s="67">
        <f t="shared" si="3"/>
        <v>200</v>
      </c>
      <c r="F43" s="62">
        <v>200</v>
      </c>
      <c r="G43" s="62"/>
      <c r="H43" s="62">
        <v>200</v>
      </c>
      <c r="I43" s="62"/>
      <c r="J43" s="62"/>
    </row>
    <row r="44" spans="1:10" ht="12.75">
      <c r="A44" s="74"/>
      <c r="B44" s="74"/>
      <c r="C44" s="74" t="s">
        <v>95</v>
      </c>
      <c r="D44" s="62"/>
      <c r="E44" s="67">
        <f t="shared" si="3"/>
        <v>28500</v>
      </c>
      <c r="F44" s="62">
        <v>28500</v>
      </c>
      <c r="G44" s="62">
        <v>28500</v>
      </c>
      <c r="H44" s="62"/>
      <c r="I44" s="62"/>
      <c r="J44" s="62"/>
    </row>
    <row r="45" spans="1:10" ht="12.75">
      <c r="A45" s="74"/>
      <c r="B45" s="74"/>
      <c r="C45" s="74"/>
      <c r="D45" s="62"/>
      <c r="E45" s="67">
        <f t="shared" si="3"/>
        <v>10800</v>
      </c>
      <c r="F45" s="62">
        <v>10800</v>
      </c>
      <c r="G45" s="62"/>
      <c r="H45" s="62"/>
      <c r="I45" s="62"/>
      <c r="J45" s="62"/>
    </row>
    <row r="46" spans="1:10" ht="12.75">
      <c r="A46" s="70" t="s">
        <v>38</v>
      </c>
      <c r="B46" s="70"/>
      <c r="C46" s="70"/>
      <c r="D46" s="61">
        <f>D47</f>
        <v>1000</v>
      </c>
      <c r="E46" s="61">
        <f t="shared" si="3"/>
        <v>1000</v>
      </c>
      <c r="F46" s="61">
        <f>F47</f>
        <v>1000</v>
      </c>
      <c r="G46" s="61"/>
      <c r="H46" s="61"/>
      <c r="I46" s="61"/>
      <c r="J46" s="61"/>
    </row>
    <row r="47" spans="1:10" ht="12.75">
      <c r="A47" s="74"/>
      <c r="B47" s="75" t="s">
        <v>40</v>
      </c>
      <c r="C47" s="75" t="s">
        <v>64</v>
      </c>
      <c r="D47" s="67">
        <v>1000</v>
      </c>
      <c r="E47" s="62">
        <f aca="true" t="shared" si="4" ref="E47:E53">F47+J47</f>
        <v>1000</v>
      </c>
      <c r="F47" s="62">
        <f>F48</f>
        <v>1000</v>
      </c>
      <c r="G47" s="62">
        <f>G48</f>
        <v>0</v>
      </c>
      <c r="H47" s="62">
        <f>H48</f>
        <v>0</v>
      </c>
      <c r="I47" s="62">
        <f>I48</f>
        <v>0</v>
      </c>
      <c r="J47" s="62">
        <f>J48</f>
        <v>0</v>
      </c>
    </row>
    <row r="48" spans="1:10" ht="12.75">
      <c r="A48" s="74"/>
      <c r="B48" s="74"/>
      <c r="C48" s="74"/>
      <c r="D48" s="62"/>
      <c r="E48" s="62">
        <f t="shared" si="4"/>
        <v>1000</v>
      </c>
      <c r="F48" s="62">
        <v>1000</v>
      </c>
      <c r="G48" s="62"/>
      <c r="H48" s="62"/>
      <c r="I48" s="62"/>
      <c r="J48" s="62"/>
    </row>
    <row r="49" spans="1:10" ht="12.75">
      <c r="A49" s="70" t="s">
        <v>115</v>
      </c>
      <c r="B49" s="70"/>
      <c r="C49" s="70"/>
      <c r="D49" s="61">
        <f>D50+D52</f>
        <v>3000</v>
      </c>
      <c r="E49" s="61">
        <f t="shared" si="4"/>
        <v>3000</v>
      </c>
      <c r="F49" s="61">
        <f>F50+F52</f>
        <v>3000</v>
      </c>
      <c r="G49" s="151"/>
      <c r="H49" s="151"/>
      <c r="I49" s="151"/>
      <c r="J49" s="61">
        <f>J51</f>
        <v>0</v>
      </c>
    </row>
    <row r="50" spans="1:10" ht="12.75" hidden="1">
      <c r="A50" s="74"/>
      <c r="B50" s="75" t="s">
        <v>323</v>
      </c>
      <c r="C50" s="75" t="s">
        <v>208</v>
      </c>
      <c r="D50" s="67"/>
      <c r="E50" s="62">
        <f t="shared" si="4"/>
        <v>0</v>
      </c>
      <c r="F50" s="62"/>
      <c r="G50" s="62"/>
      <c r="H50" s="62"/>
      <c r="I50" s="62"/>
      <c r="J50" s="62"/>
    </row>
    <row r="51" spans="1:10" ht="12.75" hidden="1">
      <c r="A51" s="74"/>
      <c r="B51" s="75"/>
      <c r="C51" s="79" t="s">
        <v>96</v>
      </c>
      <c r="D51" s="67"/>
      <c r="E51" s="62">
        <f t="shared" si="4"/>
        <v>0</v>
      </c>
      <c r="F51" s="62"/>
      <c r="G51" s="62"/>
      <c r="H51" s="62"/>
      <c r="I51" s="62"/>
      <c r="J51" s="62"/>
    </row>
    <row r="52" spans="1:10" ht="12.75">
      <c r="A52" s="74"/>
      <c r="B52" s="75" t="s">
        <v>325</v>
      </c>
      <c r="C52" s="75" t="s">
        <v>64</v>
      </c>
      <c r="D52" s="67">
        <v>3000</v>
      </c>
      <c r="E52" s="62">
        <f t="shared" si="4"/>
        <v>3000</v>
      </c>
      <c r="F52" s="62">
        <f>F53</f>
        <v>3000</v>
      </c>
      <c r="G52" s="62"/>
      <c r="H52" s="62"/>
      <c r="I52" s="62"/>
      <c r="J52" s="62"/>
    </row>
    <row r="53" spans="1:10" ht="12.75">
      <c r="A53" s="74"/>
      <c r="B53" s="75"/>
      <c r="C53" s="75"/>
      <c r="D53" s="62"/>
      <c r="E53" s="62">
        <f t="shared" si="4"/>
        <v>3000</v>
      </c>
      <c r="F53" s="62">
        <v>3000</v>
      </c>
      <c r="G53" s="62"/>
      <c r="H53" s="62"/>
      <c r="I53" s="62"/>
      <c r="J53" s="62"/>
    </row>
    <row r="54" spans="1:10" ht="12.75">
      <c r="A54" s="70" t="s">
        <v>61</v>
      </c>
      <c r="B54" s="70"/>
      <c r="C54" s="70"/>
      <c r="D54" s="61">
        <f aca="true" t="shared" si="5" ref="D54:J54">D55</f>
        <v>10392083</v>
      </c>
      <c r="E54" s="61">
        <f t="shared" si="5"/>
        <v>10392083</v>
      </c>
      <c r="F54" s="61">
        <f t="shared" si="5"/>
        <v>10392083</v>
      </c>
      <c r="G54" s="61">
        <f t="shared" si="5"/>
        <v>0</v>
      </c>
      <c r="H54" s="61">
        <f t="shared" si="5"/>
        <v>0</v>
      </c>
      <c r="I54" s="61">
        <f t="shared" si="5"/>
        <v>68083</v>
      </c>
      <c r="J54" s="61">
        <f t="shared" si="5"/>
        <v>0</v>
      </c>
    </row>
    <row r="55" spans="1:10" ht="12.75">
      <c r="A55" s="74"/>
      <c r="B55" s="75" t="s">
        <v>63</v>
      </c>
      <c r="C55" s="75" t="s">
        <v>64</v>
      </c>
      <c r="D55" s="67">
        <v>10392083</v>
      </c>
      <c r="E55" s="64">
        <f>F55+J55</f>
        <v>10392083</v>
      </c>
      <c r="F55" s="62">
        <f>F56+F57</f>
        <v>10392083</v>
      </c>
      <c r="G55" s="62">
        <f>G56+G57</f>
        <v>0</v>
      </c>
      <c r="H55" s="62">
        <f>H56+H57</f>
        <v>0</v>
      </c>
      <c r="I55" s="62">
        <f>I57</f>
        <v>68083</v>
      </c>
      <c r="J55" s="62">
        <f>J56+J57</f>
        <v>0</v>
      </c>
    </row>
    <row r="56" spans="1:10" ht="12.75">
      <c r="A56" s="74"/>
      <c r="B56" s="74"/>
      <c r="C56" s="74" t="s">
        <v>69</v>
      </c>
      <c r="D56" s="62"/>
      <c r="E56" s="64">
        <f>F56+J56</f>
        <v>10324000</v>
      </c>
      <c r="F56" s="62">
        <v>10324000</v>
      </c>
      <c r="G56" s="62"/>
      <c r="H56" s="62"/>
      <c r="I56" s="62"/>
      <c r="J56" s="62"/>
    </row>
    <row r="57" spans="1:10" ht="12.75">
      <c r="A57" s="74"/>
      <c r="B57" s="74"/>
      <c r="C57" s="74" t="s">
        <v>329</v>
      </c>
      <c r="D57" s="62"/>
      <c r="E57" s="64">
        <f>F57+J57</f>
        <v>68083</v>
      </c>
      <c r="F57" s="62">
        <v>68083</v>
      </c>
      <c r="G57" s="62"/>
      <c r="H57" s="62"/>
      <c r="I57" s="62">
        <v>68083</v>
      </c>
      <c r="J57" s="62"/>
    </row>
    <row r="58" spans="1:10" ht="15.75">
      <c r="A58" s="346" t="s">
        <v>209</v>
      </c>
      <c r="B58" s="346"/>
      <c r="C58" s="346"/>
      <c r="D58" s="346"/>
      <c r="E58" s="40">
        <f>E54+E49+E46+E35+E16+E13+E10</f>
        <v>11495924</v>
      </c>
      <c r="F58" s="40">
        <f>F10+F13+F16+F35+F46+F54+F49</f>
        <v>11495924</v>
      </c>
      <c r="G58" s="40">
        <f>G10+G13+G16+G35+G46+G54+G49</f>
        <v>725055</v>
      </c>
      <c r="H58" s="40">
        <f>H10+H13+H16+H35+H46+H54+H49</f>
        <v>128986</v>
      </c>
      <c r="I58" s="40">
        <f>I10+I13+I16+I35+I46+I54+I49</f>
        <v>68083</v>
      </c>
      <c r="J58" s="40">
        <f>J10+J13+J16+J35+J46+J54+J49</f>
        <v>0</v>
      </c>
    </row>
    <row r="59" spans="1:10" ht="12.75">
      <c r="A59" s="68"/>
      <c r="B59" s="68"/>
      <c r="C59" s="68"/>
      <c r="D59" s="69"/>
      <c r="E59" s="69"/>
      <c r="F59" s="69"/>
      <c r="G59" s="69"/>
      <c r="H59" s="69"/>
      <c r="I59" s="69"/>
      <c r="J59" s="69"/>
    </row>
    <row r="60" spans="1:10" ht="12.75">
      <c r="A60" s="68"/>
      <c r="B60" s="68"/>
      <c r="C60" s="68"/>
      <c r="D60" s="69"/>
      <c r="E60" s="69"/>
      <c r="F60" s="69"/>
      <c r="G60" s="69"/>
      <c r="H60" s="69"/>
      <c r="I60" s="69"/>
      <c r="J60" s="69"/>
    </row>
    <row r="61" spans="1:10" ht="12.75">
      <c r="A61" s="68"/>
      <c r="B61" s="68"/>
      <c r="C61" s="68"/>
      <c r="D61" s="69"/>
      <c r="E61" s="69"/>
      <c r="F61" s="69"/>
      <c r="G61" s="69"/>
      <c r="H61" s="69"/>
      <c r="I61" s="69"/>
      <c r="J61" s="69"/>
    </row>
  </sheetData>
  <mergeCells count="12">
    <mergeCell ref="D6:D8"/>
    <mergeCell ref="J7:J8"/>
    <mergeCell ref="A58:D58"/>
    <mergeCell ref="I1:J1"/>
    <mergeCell ref="B3:I4"/>
    <mergeCell ref="E6:E8"/>
    <mergeCell ref="F6:J6"/>
    <mergeCell ref="F7:F8"/>
    <mergeCell ref="G7:I7"/>
    <mergeCell ref="A6:A8"/>
    <mergeCell ref="B6:B8"/>
    <mergeCell ref="C6:C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workbookViewId="0" topLeftCell="A1">
      <selection activeCell="J1" sqref="J1:K1"/>
    </sheetView>
  </sheetViews>
  <sheetFormatPr defaultColWidth="9.140625" defaultRowHeight="12.75"/>
  <cols>
    <col min="1" max="1" width="8.8515625" style="0" customWidth="1"/>
    <col min="2" max="3" width="9.28125" style="0" bestFit="1" customWidth="1"/>
    <col min="4" max="4" width="17.140625" style="0" customWidth="1"/>
    <col min="5" max="5" width="17.57421875" style="0" bestFit="1" customWidth="1"/>
    <col min="6" max="6" width="17.00390625" style="0" customWidth="1"/>
    <col min="7" max="7" width="13.8515625" style="0" customWidth="1"/>
    <col min="8" max="8" width="13.140625" style="0" customWidth="1"/>
    <col min="9" max="9" width="16.8515625" style="0" customWidth="1"/>
    <col min="10" max="10" width="15.140625" style="0" customWidth="1"/>
    <col min="11" max="11" width="15.57421875" style="0" customWidth="1"/>
  </cols>
  <sheetData>
    <row r="1" spans="9:11" ht="52.5" customHeight="1">
      <c r="I1" s="78"/>
      <c r="J1" s="325" t="s">
        <v>494</v>
      </c>
      <c r="K1" s="325"/>
    </row>
    <row r="3" spans="2:9" ht="12.75">
      <c r="B3" s="359" t="s">
        <v>458</v>
      </c>
      <c r="C3" s="359"/>
      <c r="D3" s="359"/>
      <c r="E3" s="359"/>
      <c r="F3" s="359"/>
      <c r="G3" s="359"/>
      <c r="H3" s="359"/>
      <c r="I3" s="359"/>
    </row>
    <row r="4" spans="2:9" ht="12.75">
      <c r="B4" s="359"/>
      <c r="C4" s="359"/>
      <c r="D4" s="359"/>
      <c r="E4" s="359"/>
      <c r="F4" s="359"/>
      <c r="G4" s="359"/>
      <c r="H4" s="359"/>
      <c r="I4" s="359"/>
    </row>
    <row r="5" ht="12.75">
      <c r="N5" s="78"/>
    </row>
    <row r="6" spans="1:11" ht="12.75">
      <c r="A6" s="354" t="s">
        <v>81</v>
      </c>
      <c r="B6" s="354" t="s">
        <v>20</v>
      </c>
      <c r="C6" s="354" t="s">
        <v>1</v>
      </c>
      <c r="D6" s="354" t="s">
        <v>203</v>
      </c>
      <c r="E6" s="360" t="s">
        <v>204</v>
      </c>
      <c r="F6" s="351" t="s">
        <v>210</v>
      </c>
      <c r="G6" s="352"/>
      <c r="H6" s="352"/>
      <c r="I6" s="352"/>
      <c r="J6" s="352"/>
      <c r="K6" s="164"/>
    </row>
    <row r="7" spans="1:11" ht="12.75">
      <c r="A7" s="356"/>
      <c r="B7" s="356"/>
      <c r="C7" s="356"/>
      <c r="D7" s="356"/>
      <c r="E7" s="356"/>
      <c r="F7" s="356" t="s">
        <v>86</v>
      </c>
      <c r="G7" s="361" t="s">
        <v>211</v>
      </c>
      <c r="H7" s="362"/>
      <c r="I7" s="363"/>
      <c r="J7" s="356" t="s">
        <v>87</v>
      </c>
      <c r="K7" s="165" t="s">
        <v>211</v>
      </c>
    </row>
    <row r="8" spans="1:11" ht="25.5">
      <c r="A8" s="355"/>
      <c r="B8" s="355"/>
      <c r="C8" s="355"/>
      <c r="D8" s="355"/>
      <c r="E8" s="355"/>
      <c r="F8" s="355"/>
      <c r="G8" s="65" t="s">
        <v>205</v>
      </c>
      <c r="H8" s="65" t="s">
        <v>206</v>
      </c>
      <c r="I8" s="65" t="s">
        <v>88</v>
      </c>
      <c r="J8" s="355"/>
      <c r="K8" s="167" t="s">
        <v>88</v>
      </c>
    </row>
    <row r="9" spans="1:11" ht="12.75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</row>
    <row r="10" spans="1:11" ht="12.75">
      <c r="A10" s="172">
        <v>600</v>
      </c>
      <c r="B10" s="172"/>
      <c r="C10" s="172"/>
      <c r="D10" s="174">
        <f>D12</f>
        <v>17000</v>
      </c>
      <c r="E10" s="174">
        <f>E11</f>
        <v>216910</v>
      </c>
      <c r="F10" s="174">
        <f>F11</f>
        <v>216910</v>
      </c>
      <c r="G10" s="174"/>
      <c r="H10" s="174"/>
      <c r="I10" s="174">
        <f>I11</f>
        <v>216910</v>
      </c>
      <c r="J10" s="174"/>
      <c r="K10" s="174"/>
    </row>
    <row r="11" spans="1:11" ht="12.75">
      <c r="A11" s="171"/>
      <c r="B11" s="171">
        <v>60014</v>
      </c>
      <c r="C11" s="171">
        <v>2310</v>
      </c>
      <c r="D11" s="173"/>
      <c r="E11" s="173">
        <f>F11+J11</f>
        <v>216910</v>
      </c>
      <c r="F11" s="173">
        <v>216910</v>
      </c>
      <c r="G11" s="173"/>
      <c r="H11" s="173"/>
      <c r="I11" s="173">
        <v>216910</v>
      </c>
      <c r="J11" s="173"/>
      <c r="K11" s="173"/>
    </row>
    <row r="12" spans="1:11" ht="12.75">
      <c r="A12" s="171"/>
      <c r="B12" s="171"/>
      <c r="C12" s="171">
        <v>2320</v>
      </c>
      <c r="D12" s="173">
        <v>17000</v>
      </c>
      <c r="E12" s="173"/>
      <c r="F12" s="173"/>
      <c r="G12" s="173"/>
      <c r="H12" s="173"/>
      <c r="I12" s="173"/>
      <c r="J12" s="173"/>
      <c r="K12" s="173"/>
    </row>
    <row r="13" spans="1:11" ht="12.75">
      <c r="A13" s="70" t="s">
        <v>61</v>
      </c>
      <c r="B13" s="70"/>
      <c r="C13" s="70"/>
      <c r="D13" s="61"/>
      <c r="E13" s="61">
        <f>F13+J13</f>
        <v>10324000</v>
      </c>
      <c r="F13" s="61">
        <f>F15</f>
        <v>10324000</v>
      </c>
      <c r="G13" s="61">
        <f>G15</f>
        <v>0</v>
      </c>
      <c r="H13" s="61">
        <f>H15</f>
        <v>0</v>
      </c>
      <c r="I13" s="61">
        <f>I15</f>
        <v>10324000</v>
      </c>
      <c r="J13" s="61">
        <f>J15</f>
        <v>0</v>
      </c>
      <c r="K13" s="166"/>
    </row>
    <row r="14" spans="1:11" ht="12.75" hidden="1">
      <c r="A14" s="75"/>
      <c r="B14" s="79" t="s">
        <v>63</v>
      </c>
      <c r="C14" s="79" t="s">
        <v>64</v>
      </c>
      <c r="D14" s="80"/>
      <c r="E14" s="80"/>
      <c r="F14" s="80"/>
      <c r="G14" s="80"/>
      <c r="H14" s="80"/>
      <c r="I14" s="80"/>
      <c r="J14" s="80"/>
      <c r="K14" s="17"/>
    </row>
    <row r="15" spans="1:11" ht="12.75">
      <c r="A15" s="74"/>
      <c r="B15" s="74" t="s">
        <v>63</v>
      </c>
      <c r="C15" s="74" t="s">
        <v>69</v>
      </c>
      <c r="D15" s="62"/>
      <c r="E15" s="62">
        <f>F15+J15</f>
        <v>10324000</v>
      </c>
      <c r="F15" s="62">
        <v>10324000</v>
      </c>
      <c r="G15" s="62"/>
      <c r="H15" s="62"/>
      <c r="I15" s="62">
        <v>10324000</v>
      </c>
      <c r="J15" s="62"/>
      <c r="K15" s="17"/>
    </row>
    <row r="16" spans="1:11" ht="12.75">
      <c r="A16" s="70" t="s">
        <v>65</v>
      </c>
      <c r="B16" s="70"/>
      <c r="C16" s="70"/>
      <c r="D16" s="61">
        <f>D17+D18</f>
        <v>500000</v>
      </c>
      <c r="E16" s="61">
        <f>F16+J16</f>
        <v>965000</v>
      </c>
      <c r="F16" s="61">
        <f>F17+F18</f>
        <v>965000</v>
      </c>
      <c r="G16" s="61">
        <f>G17+G18</f>
        <v>0</v>
      </c>
      <c r="H16" s="61">
        <f>H17+H18</f>
        <v>0</v>
      </c>
      <c r="I16" s="61">
        <f>I17+I18</f>
        <v>965000</v>
      </c>
      <c r="J16" s="61">
        <f>J17+J18</f>
        <v>0</v>
      </c>
      <c r="K16" s="166"/>
    </row>
    <row r="17" spans="1:11" ht="12.75">
      <c r="A17" s="74"/>
      <c r="B17" s="74" t="s">
        <v>67</v>
      </c>
      <c r="C17" s="74" t="s">
        <v>69</v>
      </c>
      <c r="D17" s="62">
        <v>250000</v>
      </c>
      <c r="E17" s="62">
        <f>F17+J17</f>
        <v>750000</v>
      </c>
      <c r="F17" s="62">
        <v>750000</v>
      </c>
      <c r="G17" s="62"/>
      <c r="H17" s="62"/>
      <c r="I17" s="62">
        <v>750000</v>
      </c>
      <c r="J17" s="62"/>
      <c r="K17" s="17"/>
    </row>
    <row r="18" spans="1:11" ht="12.75">
      <c r="A18" s="74"/>
      <c r="B18" s="74" t="s">
        <v>74</v>
      </c>
      <c r="C18" s="74" t="s">
        <v>69</v>
      </c>
      <c r="D18" s="62">
        <v>250000</v>
      </c>
      <c r="E18" s="62">
        <f>F18+J18</f>
        <v>215000</v>
      </c>
      <c r="F18" s="62">
        <v>215000</v>
      </c>
      <c r="G18" s="62"/>
      <c r="H18" s="62"/>
      <c r="I18" s="62">
        <v>215000</v>
      </c>
      <c r="J18" s="62"/>
      <c r="K18" s="17"/>
    </row>
    <row r="19" spans="1:11" ht="12.75" hidden="1">
      <c r="A19" s="70"/>
      <c r="B19" s="70"/>
      <c r="C19" s="70"/>
      <c r="D19" s="61"/>
      <c r="E19" s="61"/>
      <c r="F19" s="61"/>
      <c r="G19" s="61"/>
      <c r="H19" s="61"/>
      <c r="I19" s="61"/>
      <c r="J19" s="61"/>
      <c r="K19" s="17"/>
    </row>
    <row r="20" spans="1:11" ht="12.75" hidden="1">
      <c r="A20" s="71"/>
      <c r="B20" s="71"/>
      <c r="C20" s="71"/>
      <c r="D20" s="63"/>
      <c r="E20" s="63"/>
      <c r="F20" s="63"/>
      <c r="G20" s="63"/>
      <c r="H20" s="63"/>
      <c r="I20" s="63"/>
      <c r="J20" s="63"/>
      <c r="K20" s="17"/>
    </row>
    <row r="21" spans="1:11" ht="12.75">
      <c r="A21" s="70" t="s">
        <v>155</v>
      </c>
      <c r="B21" s="70"/>
      <c r="C21" s="70"/>
      <c r="D21" s="61"/>
      <c r="E21" s="61">
        <f>F21+J21</f>
        <v>3690428</v>
      </c>
      <c r="F21" s="61">
        <f>F22+F23</f>
        <v>1378713</v>
      </c>
      <c r="G21" s="61">
        <f>G23</f>
        <v>0</v>
      </c>
      <c r="H21" s="61">
        <f>H23</f>
        <v>0</v>
      </c>
      <c r="I21" s="61">
        <f>I22+I23</f>
        <v>1378713</v>
      </c>
      <c r="J21" s="61">
        <f>J22+J23+J24</f>
        <v>2311715</v>
      </c>
      <c r="K21" s="61">
        <f>K22+K23+K24</f>
        <v>2311715</v>
      </c>
    </row>
    <row r="22" spans="1:11" ht="12.75">
      <c r="A22" s="72"/>
      <c r="B22" s="73" t="s">
        <v>306</v>
      </c>
      <c r="C22" s="73" t="s">
        <v>69</v>
      </c>
      <c r="D22" s="64"/>
      <c r="E22" s="63">
        <f>F22+J22</f>
        <v>21372</v>
      </c>
      <c r="F22" s="63">
        <v>21372</v>
      </c>
      <c r="G22" s="64"/>
      <c r="H22" s="64"/>
      <c r="I22" s="66">
        <v>21372</v>
      </c>
      <c r="J22" s="64"/>
      <c r="K22" s="17"/>
    </row>
    <row r="23" spans="1:11" ht="12.75">
      <c r="A23" s="71"/>
      <c r="B23" s="71" t="s">
        <v>157</v>
      </c>
      <c r="C23" s="71" t="s">
        <v>69</v>
      </c>
      <c r="D23" s="63"/>
      <c r="E23" s="63">
        <f>F23+J23</f>
        <v>1357341</v>
      </c>
      <c r="F23" s="63">
        <v>1357341</v>
      </c>
      <c r="G23" s="63"/>
      <c r="H23" s="63"/>
      <c r="I23" s="63">
        <v>1357341</v>
      </c>
      <c r="J23" s="63"/>
      <c r="K23" s="17"/>
    </row>
    <row r="24" spans="1:11" ht="12.75">
      <c r="A24" s="71"/>
      <c r="B24" s="71" t="s">
        <v>157</v>
      </c>
      <c r="C24" s="71" t="s">
        <v>350</v>
      </c>
      <c r="D24" s="63"/>
      <c r="E24" s="63">
        <f>J24</f>
        <v>2311715</v>
      </c>
      <c r="F24" s="63"/>
      <c r="G24" s="63"/>
      <c r="H24" s="63"/>
      <c r="I24" s="63"/>
      <c r="J24" s="63">
        <f>K24</f>
        <v>2311715</v>
      </c>
      <c r="K24" s="63">
        <v>2311715</v>
      </c>
    </row>
    <row r="25" spans="1:11" ht="18.75" customHeight="1">
      <c r="A25" s="357" t="s">
        <v>209</v>
      </c>
      <c r="B25" s="358"/>
      <c r="C25" s="358"/>
      <c r="D25" s="40">
        <v>517000</v>
      </c>
      <c r="E25" s="40">
        <f>F25+J25</f>
        <v>15196338</v>
      </c>
      <c r="F25" s="40">
        <f>F13+F16+F19+F21+F10</f>
        <v>12884623</v>
      </c>
      <c r="G25" s="40">
        <f>G13+G16+G19+G21</f>
        <v>0</v>
      </c>
      <c r="H25" s="40">
        <f>H13+H16+H19+H21</f>
        <v>0</v>
      </c>
      <c r="I25" s="40">
        <f>I13+I16+I19+I21+I10</f>
        <v>12884623</v>
      </c>
      <c r="J25" s="40">
        <f>J13+J16+J21</f>
        <v>2311715</v>
      </c>
      <c r="K25" s="40">
        <f>K24</f>
        <v>2311715</v>
      </c>
    </row>
    <row r="26" spans="1:10" ht="12.75">
      <c r="A26" s="81"/>
      <c r="B26" s="81"/>
      <c r="C26" s="81"/>
      <c r="D26" s="69"/>
      <c r="E26" s="69"/>
      <c r="F26" s="82"/>
      <c r="G26" s="69"/>
      <c r="H26" s="69"/>
      <c r="I26" s="69"/>
      <c r="J26" s="69"/>
    </row>
    <row r="27" spans="1:10" ht="12.75">
      <c r="A27" s="81"/>
      <c r="B27" s="81"/>
      <c r="C27" s="81"/>
      <c r="D27" s="69"/>
      <c r="E27" s="69"/>
      <c r="F27" s="69"/>
      <c r="G27" s="69"/>
      <c r="H27" s="69"/>
      <c r="I27" s="69"/>
      <c r="J27" s="69"/>
    </row>
    <row r="28" spans="1:10" ht="12.75">
      <c r="A28" s="81"/>
      <c r="B28" s="81"/>
      <c r="C28" s="81"/>
      <c r="D28" s="69"/>
      <c r="E28" s="69"/>
      <c r="F28" s="69"/>
      <c r="G28" s="69"/>
      <c r="H28" s="69"/>
      <c r="I28" s="69"/>
      <c r="J28" s="69"/>
    </row>
    <row r="29" spans="1:10" ht="12.75">
      <c r="A29" s="81"/>
      <c r="B29" s="81"/>
      <c r="C29" s="81"/>
      <c r="D29" s="69"/>
      <c r="E29" s="69"/>
      <c r="F29" s="69"/>
      <c r="G29" s="69"/>
      <c r="H29" s="69"/>
      <c r="I29" s="69"/>
      <c r="J29" s="69"/>
    </row>
    <row r="30" spans="1:10" ht="12.75">
      <c r="A30" s="81"/>
      <c r="B30" s="81"/>
      <c r="C30" s="81"/>
      <c r="D30" s="69"/>
      <c r="E30" s="69"/>
      <c r="F30" s="69"/>
      <c r="G30" s="69"/>
      <c r="H30" s="69"/>
      <c r="I30" s="69"/>
      <c r="J30" s="69"/>
    </row>
    <row r="31" spans="1:10" ht="12.75">
      <c r="A31" s="81"/>
      <c r="B31" s="81"/>
      <c r="C31" s="81"/>
      <c r="D31" s="69"/>
      <c r="E31" s="69"/>
      <c r="F31" s="69"/>
      <c r="G31" s="69"/>
      <c r="H31" s="69" t="s">
        <v>356</v>
      </c>
      <c r="I31" s="69"/>
      <c r="J31" s="69"/>
    </row>
    <row r="32" spans="1:10" ht="12.75">
      <c r="A32" s="81"/>
      <c r="B32" s="81"/>
      <c r="C32" s="81"/>
      <c r="D32" s="69"/>
      <c r="E32" s="69"/>
      <c r="F32" s="69"/>
      <c r="G32" s="69"/>
      <c r="H32" s="69"/>
      <c r="I32" s="69"/>
      <c r="J32" s="69"/>
    </row>
  </sheetData>
  <mergeCells count="12">
    <mergeCell ref="F7:F8"/>
    <mergeCell ref="G7:I7"/>
    <mergeCell ref="A25:C25"/>
    <mergeCell ref="B3:I4"/>
    <mergeCell ref="J1:K1"/>
    <mergeCell ref="J7:J8"/>
    <mergeCell ref="A6:A8"/>
    <mergeCell ref="B6:B8"/>
    <mergeCell ref="C6:C8"/>
    <mergeCell ref="D6:D8"/>
    <mergeCell ref="E6:E8"/>
    <mergeCell ref="F6:J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G24" sqref="G24"/>
    </sheetView>
  </sheetViews>
  <sheetFormatPr defaultColWidth="9.140625" defaultRowHeight="12.75"/>
  <cols>
    <col min="1" max="1" width="5.28125" style="0" customWidth="1"/>
    <col min="2" max="2" width="6.57421875" style="0" customWidth="1"/>
    <col min="4" max="4" width="6.8515625" style="0" customWidth="1"/>
    <col min="5" max="5" width="38.8515625" style="0" customWidth="1"/>
    <col min="6" max="6" width="24.8515625" style="0" customWidth="1"/>
  </cols>
  <sheetData>
    <row r="1" ht="51">
      <c r="F1" s="201" t="s">
        <v>495</v>
      </c>
    </row>
    <row r="3" ht="47.25">
      <c r="E3" s="148" t="s">
        <v>420</v>
      </c>
    </row>
    <row r="6" spans="1:6" s="84" customFormat="1" ht="46.5" customHeight="1">
      <c r="A6" s="54" t="s">
        <v>175</v>
      </c>
      <c r="B6" s="54" t="s">
        <v>81</v>
      </c>
      <c r="C6" s="54" t="s">
        <v>20</v>
      </c>
      <c r="D6" s="54" t="s">
        <v>212</v>
      </c>
      <c r="E6" s="54" t="s">
        <v>268</v>
      </c>
      <c r="F6" s="54" t="s">
        <v>421</v>
      </c>
    </row>
    <row r="7" spans="1:6" ht="12.75" hidden="1">
      <c r="A7" s="83"/>
      <c r="B7" s="83"/>
      <c r="C7" s="83"/>
      <c r="D7" s="83"/>
      <c r="E7" s="17"/>
      <c r="F7" s="27"/>
    </row>
    <row r="8" spans="1:6" ht="25.5">
      <c r="A8" s="83" t="s">
        <v>178</v>
      </c>
      <c r="B8" s="83" t="s">
        <v>16</v>
      </c>
      <c r="C8" s="83" t="s">
        <v>18</v>
      </c>
      <c r="D8" s="83" t="s">
        <v>315</v>
      </c>
      <c r="E8" s="26" t="s">
        <v>316</v>
      </c>
      <c r="F8" s="27">
        <v>927000</v>
      </c>
    </row>
    <row r="9" spans="1:6" ht="76.5">
      <c r="A9" s="83" t="s">
        <v>181</v>
      </c>
      <c r="B9" s="83" t="s">
        <v>16</v>
      </c>
      <c r="C9" s="83" t="s">
        <v>18</v>
      </c>
      <c r="D9" s="83" t="s">
        <v>317</v>
      </c>
      <c r="E9" s="26" t="s">
        <v>319</v>
      </c>
      <c r="F9" s="27">
        <v>54000</v>
      </c>
    </row>
    <row r="10" spans="1:6" ht="38.25">
      <c r="A10" s="83" t="s">
        <v>182</v>
      </c>
      <c r="B10" s="83" t="s">
        <v>16</v>
      </c>
      <c r="C10" s="83" t="s">
        <v>18</v>
      </c>
      <c r="D10" s="83" t="s">
        <v>318</v>
      </c>
      <c r="E10" s="26" t="s">
        <v>336</v>
      </c>
      <c r="F10" s="27">
        <v>90000</v>
      </c>
    </row>
    <row r="11" spans="1:6" ht="25.5">
      <c r="A11" s="83" t="s">
        <v>183</v>
      </c>
      <c r="B11" s="83" t="s">
        <v>16</v>
      </c>
      <c r="C11" s="83" t="s">
        <v>18</v>
      </c>
      <c r="D11" s="83" t="s">
        <v>314</v>
      </c>
      <c r="E11" s="26" t="s">
        <v>320</v>
      </c>
      <c r="F11" s="27">
        <v>120000</v>
      </c>
    </row>
    <row r="12" spans="1:6" ht="12.75" hidden="1">
      <c r="A12" s="83"/>
      <c r="B12" s="83" t="s">
        <v>16</v>
      </c>
      <c r="C12" s="83" t="s">
        <v>18</v>
      </c>
      <c r="D12" s="83"/>
      <c r="E12" s="26"/>
      <c r="F12" s="27"/>
    </row>
    <row r="13" spans="1:6" ht="12.75">
      <c r="A13" s="83" t="s">
        <v>184</v>
      </c>
      <c r="B13" s="83" t="s">
        <v>16</v>
      </c>
      <c r="C13" s="83" t="s">
        <v>18</v>
      </c>
      <c r="D13" s="83" t="s">
        <v>422</v>
      </c>
      <c r="E13" s="26" t="s">
        <v>423</v>
      </c>
      <c r="F13" s="27">
        <v>6000</v>
      </c>
    </row>
    <row r="14" spans="1:6" ht="12.75" hidden="1">
      <c r="A14" s="83" t="s">
        <v>185</v>
      </c>
      <c r="B14" s="83" t="s">
        <v>16</v>
      </c>
      <c r="C14" s="83" t="s">
        <v>18</v>
      </c>
      <c r="D14" s="83"/>
      <c r="E14" s="26"/>
      <c r="F14" s="27"/>
    </row>
    <row r="15" spans="1:6" ht="12.75" hidden="1">
      <c r="A15" s="83" t="s">
        <v>186</v>
      </c>
      <c r="B15" s="83" t="s">
        <v>16</v>
      </c>
      <c r="C15" s="83" t="s">
        <v>18</v>
      </c>
      <c r="D15" s="83"/>
      <c r="E15" s="26"/>
      <c r="F15" s="27"/>
    </row>
    <row r="16" spans="1:6" ht="19.5" customHeight="1" hidden="1">
      <c r="A16" s="83" t="s">
        <v>187</v>
      </c>
      <c r="B16" s="83" t="s">
        <v>16</v>
      </c>
      <c r="C16" s="83" t="s">
        <v>18</v>
      </c>
      <c r="D16" s="83"/>
      <c r="E16" s="26"/>
      <c r="F16" s="27"/>
    </row>
    <row r="17" spans="1:6" ht="12.75" hidden="1">
      <c r="A17" s="83" t="s">
        <v>312</v>
      </c>
      <c r="B17" s="83" t="s">
        <v>16</v>
      </c>
      <c r="C17" s="83" t="s">
        <v>18</v>
      </c>
      <c r="D17" s="83"/>
      <c r="E17" s="26"/>
      <c r="F17" s="27"/>
    </row>
    <row r="18" spans="1:6" ht="12.75" hidden="1">
      <c r="A18" s="83" t="s">
        <v>313</v>
      </c>
      <c r="B18" s="83"/>
      <c r="C18" s="83"/>
      <c r="D18" s="83"/>
      <c r="E18" s="26"/>
      <c r="F18" s="27"/>
    </row>
    <row r="19" spans="1:6" ht="12.75">
      <c r="A19" s="364" t="s">
        <v>209</v>
      </c>
      <c r="B19" s="365"/>
      <c r="C19" s="365"/>
      <c r="D19" s="365"/>
      <c r="E19" s="366"/>
      <c r="F19" s="67">
        <f>SUM(F7:F18)</f>
        <v>1197000</v>
      </c>
    </row>
    <row r="25" ht="12.75">
      <c r="I25" s="177"/>
    </row>
  </sheetData>
  <mergeCells count="1">
    <mergeCell ref="A19:E19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ESZ</cp:lastModifiedBy>
  <cp:lastPrinted>2010-11-03T14:10:31Z</cp:lastPrinted>
  <dcterms:created xsi:type="dcterms:W3CDTF">2006-10-26T06:38:10Z</dcterms:created>
  <dcterms:modified xsi:type="dcterms:W3CDTF">2010-11-12T06:05:00Z</dcterms:modified>
  <cp:category/>
  <cp:version/>
  <cp:contentType/>
  <cp:contentStatus/>
</cp:coreProperties>
</file>