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'Arkusz1'!$A$1:$N$82</definedName>
  </definedNames>
  <calcPr fullCalcOnLoad="1"/>
</workbook>
</file>

<file path=xl/comments1.xml><?xml version="1.0" encoding="utf-8"?>
<comments xmlns="http://schemas.openxmlformats.org/spreadsheetml/2006/main">
  <authors>
    <author>SF</author>
  </authors>
  <commentList>
    <comment ref="B68" authorId="0">
      <text>
        <r>
          <rPr>
            <b/>
            <sz val="8"/>
            <rFont val="Tahoma"/>
            <family val="0"/>
          </rPr>
          <t>SF: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<sst xmlns="http://schemas.openxmlformats.org/spreadsheetml/2006/main" count="114" uniqueCount="59">
  <si>
    <t>L.p.</t>
  </si>
  <si>
    <t>WYSZCZEGÓLNIENIE</t>
  </si>
  <si>
    <t>WYKONANIE</t>
  </si>
  <si>
    <t>PLAN</t>
  </si>
  <si>
    <t>PROGNOZA</t>
  </si>
  <si>
    <t>Dochody własne</t>
  </si>
  <si>
    <t>Subwencje</t>
  </si>
  <si>
    <t>Dotacje</t>
  </si>
  <si>
    <t>DOCHODY OGÓŁEM, z tego:</t>
  </si>
  <si>
    <t>A.</t>
  </si>
  <si>
    <t>B.</t>
  </si>
  <si>
    <t>WYDATKI OGÓŁEM, z tego:</t>
  </si>
  <si>
    <t>Wydatki bieżące, w tym:</t>
  </si>
  <si>
    <t>odsetki od kred., poż. I oblig.</t>
  </si>
  <si>
    <t>wydatki z tytułu poręczeń</t>
  </si>
  <si>
    <t>Wydatki majątkowe</t>
  </si>
  <si>
    <t>C.</t>
  </si>
  <si>
    <t>WYNIK FINANSOWY(A-B)(+ -)</t>
  </si>
  <si>
    <t>ŹRÓDŁA FINANSOWANIA DEFICYTU BUDŻETOWEGO</t>
  </si>
  <si>
    <t>D.</t>
  </si>
  <si>
    <t>Obligacje</t>
  </si>
  <si>
    <t>Kredyt bankowy, w tym:</t>
  </si>
  <si>
    <t>wnioskowany kredyt</t>
  </si>
  <si>
    <t>E.</t>
  </si>
  <si>
    <t>SPŁATY KREDYTÓW I POŻYCZEK, WYKUP OBLIGACJI</t>
  </si>
  <si>
    <t>Wykup obligacji</t>
  </si>
  <si>
    <t>Spłata rat kredytów, w tym:</t>
  </si>
  <si>
    <t>spłata wnioskowanego kredytu</t>
  </si>
  <si>
    <t>Spłata rat pożyczek, w tym:</t>
  </si>
  <si>
    <t>spłata wnioskowanej pożyczki</t>
  </si>
  <si>
    <t>F.</t>
  </si>
  <si>
    <t>KOSZTY OBSŁUGI DŁUGU</t>
  </si>
  <si>
    <t>G.</t>
  </si>
  <si>
    <t>ZADŁUŻENIE NA KONIEC ROKU</t>
  </si>
  <si>
    <t>Relacja z art..169 ufp</t>
  </si>
  <si>
    <t>Relacja z art..170 ufp</t>
  </si>
  <si>
    <t xml:space="preserve">Relacja z art..169 ufp </t>
  </si>
  <si>
    <t>Pożyczka, w tym:</t>
  </si>
  <si>
    <t>wnioskowana pożyczka</t>
  </si>
  <si>
    <t xml:space="preserve"> </t>
  </si>
  <si>
    <t xml:space="preserve">      Prognoza kwoty długu na rok 2010 i lata nastepne                                                                                                                                                                                               Informacja o sytuacji finansowej  Powiatu Wrocławskiego w latach spłaty kredytu</t>
  </si>
  <si>
    <t xml:space="preserve">Dotacje </t>
  </si>
  <si>
    <t>A.1.</t>
  </si>
  <si>
    <t>Dochody bieżące</t>
  </si>
  <si>
    <t>A.2.</t>
  </si>
  <si>
    <t>Dochody majątkowe, w tym</t>
  </si>
  <si>
    <t>Dochody ze sprzedaży majątku</t>
  </si>
  <si>
    <t>H.</t>
  </si>
  <si>
    <t>RELACJA Z ART. 243 UST. 1 nufp</t>
  </si>
  <si>
    <t>-</t>
  </si>
  <si>
    <t>Planowana łączna kwota spłaty zobowiązań</t>
  </si>
  <si>
    <t>Maksymalny dopuszczalny wskaźnik spłaty z art. 243 ust. 1nufp</t>
  </si>
  <si>
    <t>KOSZTY OBSŁUGI DŁUGU, w tym</t>
  </si>
  <si>
    <t>odsetki od wnioskowanego kredytu</t>
  </si>
  <si>
    <t>odsetki od zaciągniętych kredytów</t>
  </si>
  <si>
    <t>spełnia</t>
  </si>
  <si>
    <t>Relacja z art.243 ust.1 nufp</t>
  </si>
  <si>
    <t>Maksymalny dopuszczalny wskaźnik spłaty z art. 234 nufp</t>
  </si>
  <si>
    <t>Załącznik                                                                                      do uchwały Rady Powiatu  XXIX/249/10                            z dnia 21 października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</si>
</sst>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166" fontId="2" fillId="0" borderId="1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1" xfId="15" applyNumberFormat="1" applyFont="1" applyBorder="1" applyAlignment="1">
      <alignment horizontal="center"/>
    </xf>
    <xf numFmtId="166" fontId="2" fillId="0" borderId="1" xfId="15" applyNumberFormat="1" applyFont="1" applyFill="1" applyBorder="1" applyAlignment="1">
      <alignment horizontal="center"/>
    </xf>
    <xf numFmtId="43" fontId="2" fillId="0" borderId="1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2" fillId="0" borderId="4" xfId="15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166" fontId="2" fillId="0" borderId="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0" fontId="2" fillId="0" borderId="5" xfId="0" applyFont="1" applyBorder="1" applyAlignment="1">
      <alignment/>
    </xf>
    <xf numFmtId="166" fontId="2" fillId="0" borderId="6" xfId="15" applyNumberFormat="1" applyFont="1" applyBorder="1" applyAlignment="1">
      <alignment/>
    </xf>
    <xf numFmtId="43" fontId="2" fillId="0" borderId="6" xfId="15" applyNumberFormat="1" applyFont="1" applyBorder="1" applyAlignment="1">
      <alignment/>
    </xf>
    <xf numFmtId="166" fontId="2" fillId="0" borderId="7" xfId="15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166" fontId="2" fillId="0" borderId="9" xfId="15" applyNumberFormat="1" applyFont="1" applyBorder="1" applyAlignment="1">
      <alignment/>
    </xf>
    <xf numFmtId="166" fontId="2" fillId="0" borderId="10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12" xfId="0" applyFont="1" applyBorder="1" applyAlignment="1">
      <alignment/>
    </xf>
    <xf numFmtId="43" fontId="2" fillId="0" borderId="13" xfId="15" applyNumberFormat="1" applyFont="1" applyBorder="1" applyAlignment="1">
      <alignment/>
    </xf>
    <xf numFmtId="166" fontId="2" fillId="0" borderId="13" xfId="15" applyNumberFormat="1" applyFont="1" applyBorder="1" applyAlignment="1">
      <alignment/>
    </xf>
    <xf numFmtId="166" fontId="2" fillId="0" borderId="14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43" fontId="2" fillId="0" borderId="0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2" fillId="0" borderId="1" xfId="15" applyNumberFormat="1" applyFont="1" applyBorder="1" applyAlignment="1">
      <alignment horizontal="right"/>
    </xf>
    <xf numFmtId="168" fontId="2" fillId="0" borderId="13" xfId="15" applyNumberFormat="1" applyFont="1" applyBorder="1" applyAlignment="1">
      <alignment/>
    </xf>
    <xf numFmtId="169" fontId="2" fillId="0" borderId="13" xfId="15" applyNumberFormat="1" applyFont="1" applyBorder="1" applyAlignment="1">
      <alignment/>
    </xf>
    <xf numFmtId="0" fontId="3" fillId="2" borderId="3" xfId="0" applyFont="1" applyFill="1" applyBorder="1" applyAlignment="1">
      <alignment horizontal="center"/>
    </xf>
    <xf numFmtId="166" fontId="2" fillId="2" borderId="1" xfId="15" applyNumberFormat="1" applyFont="1" applyFill="1" applyBorder="1" applyAlignment="1">
      <alignment/>
    </xf>
    <xf numFmtId="0" fontId="0" fillId="2" borderId="0" xfId="0" applyFill="1" applyAlignment="1">
      <alignment/>
    </xf>
    <xf numFmtId="166" fontId="0" fillId="2" borderId="0" xfId="15" applyNumberFormat="1" applyFill="1" applyAlignment="1">
      <alignment/>
    </xf>
    <xf numFmtId="0" fontId="2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 horizontal="center"/>
    </xf>
    <xf numFmtId="43" fontId="2" fillId="0" borderId="13" xfId="15" applyNumberFormat="1" applyFont="1" applyBorder="1" applyAlignment="1">
      <alignment horizontal="center"/>
    </xf>
    <xf numFmtId="168" fontId="2" fillId="0" borderId="6" xfId="15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4" fontId="6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9" xfId="0" applyFont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tabSelected="1" zoomScale="150" zoomScaleNormal="15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Y3" sqref="Y3"/>
    </sheetView>
  </sheetViews>
  <sheetFormatPr defaultColWidth="9.140625" defaultRowHeight="12.75"/>
  <cols>
    <col min="1" max="1" width="4.28125" style="0" customWidth="1"/>
    <col min="4" max="4" width="4.28125" style="0" customWidth="1"/>
    <col min="5" max="6" width="10.8515625" style="0" customWidth="1"/>
    <col min="7" max="7" width="11.7109375" style="0" bestFit="1" customWidth="1"/>
    <col min="8" max="8" width="12.8515625" style="0" customWidth="1"/>
    <col min="9" max="10" width="10.57421875" style="0" customWidth="1"/>
    <col min="11" max="11" width="11.140625" style="0" customWidth="1"/>
    <col min="12" max="13" width="11.00390625" style="0" customWidth="1"/>
    <col min="14" max="14" width="10.7109375" style="0" customWidth="1"/>
    <col min="15" max="24" width="9.28125" style="0" hidden="1" customWidth="1"/>
  </cols>
  <sheetData>
    <row r="1" spans="1:14" ht="25.5" customHeight="1">
      <c r="A1" s="69" t="s">
        <v>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8" t="s">
        <v>58</v>
      </c>
      <c r="N1" s="68"/>
    </row>
    <row r="2" ht="7.5" customHeight="1" thickBot="1"/>
    <row r="3" spans="1:24" ht="12.75">
      <c r="A3" s="76" t="s">
        <v>0</v>
      </c>
      <c r="B3" s="88" t="s">
        <v>1</v>
      </c>
      <c r="C3" s="88"/>
      <c r="D3" s="88"/>
      <c r="E3" s="88" t="s">
        <v>2</v>
      </c>
      <c r="F3" s="88"/>
      <c r="G3" s="88"/>
      <c r="H3" s="12" t="s">
        <v>3</v>
      </c>
      <c r="I3" s="88" t="s">
        <v>4</v>
      </c>
      <c r="J3" s="88"/>
      <c r="K3" s="88"/>
      <c r="L3" s="88"/>
      <c r="M3" s="88"/>
      <c r="N3" s="88"/>
      <c r="O3" s="100"/>
      <c r="P3" s="100"/>
      <c r="Q3" s="100"/>
      <c r="R3" s="100"/>
      <c r="S3" s="100"/>
      <c r="T3" s="100"/>
      <c r="U3" s="100"/>
      <c r="V3" s="100"/>
      <c r="W3" s="100"/>
      <c r="X3" s="101"/>
    </row>
    <row r="4" spans="1:24" ht="11.25" customHeight="1">
      <c r="A4" s="77"/>
      <c r="B4" s="89"/>
      <c r="C4" s="89"/>
      <c r="D4" s="89"/>
      <c r="E4" s="7">
        <v>2007</v>
      </c>
      <c r="F4" s="7">
        <v>2008</v>
      </c>
      <c r="G4" s="7">
        <v>2009</v>
      </c>
      <c r="H4" s="7">
        <v>2010</v>
      </c>
      <c r="I4" s="7">
        <v>2011</v>
      </c>
      <c r="J4" s="7">
        <v>2012</v>
      </c>
      <c r="K4" s="7">
        <v>2013</v>
      </c>
      <c r="L4" s="7">
        <v>2014</v>
      </c>
      <c r="M4" s="7">
        <v>2015</v>
      </c>
      <c r="N4" s="7">
        <v>2016</v>
      </c>
      <c r="O4" s="8">
        <v>2013</v>
      </c>
      <c r="P4" s="8">
        <v>2014</v>
      </c>
      <c r="Q4" s="8">
        <v>2015</v>
      </c>
      <c r="R4" s="8">
        <v>2016</v>
      </c>
      <c r="S4" s="8">
        <v>2017</v>
      </c>
      <c r="T4" s="8">
        <v>2018</v>
      </c>
      <c r="U4" s="8">
        <v>2019</v>
      </c>
      <c r="V4" s="8">
        <v>2020</v>
      </c>
      <c r="W4" s="8">
        <v>2021</v>
      </c>
      <c r="X4" s="14">
        <v>2022</v>
      </c>
    </row>
    <row r="5" spans="1:24" ht="12" customHeight="1">
      <c r="A5" s="13">
        <v>1</v>
      </c>
      <c r="B5" s="57">
        <v>2</v>
      </c>
      <c r="C5" s="57"/>
      <c r="D5" s="57"/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8">
        <v>12</v>
      </c>
      <c r="P5" s="8">
        <v>13</v>
      </c>
      <c r="Q5" s="8">
        <v>14</v>
      </c>
      <c r="R5" s="8">
        <v>15</v>
      </c>
      <c r="S5" s="8">
        <v>16</v>
      </c>
      <c r="T5" s="8">
        <v>17</v>
      </c>
      <c r="U5" s="8">
        <v>18</v>
      </c>
      <c r="V5" s="8">
        <v>19</v>
      </c>
      <c r="W5" s="8">
        <v>20</v>
      </c>
      <c r="X5" s="14">
        <v>21</v>
      </c>
    </row>
    <row r="6" spans="1:28" ht="12.75">
      <c r="A6" s="15" t="s">
        <v>9</v>
      </c>
      <c r="B6" s="58" t="s">
        <v>8</v>
      </c>
      <c r="C6" s="58"/>
      <c r="D6" s="58"/>
      <c r="E6" s="9">
        <v>52708934</v>
      </c>
      <c r="F6" s="9">
        <v>72798844</v>
      </c>
      <c r="G6" s="9">
        <v>75191722</v>
      </c>
      <c r="H6" s="24">
        <v>98857935</v>
      </c>
      <c r="I6" s="9">
        <f aca="true" t="shared" si="0" ref="I6:N6">I7+I8+I9</f>
        <v>112132478</v>
      </c>
      <c r="J6" s="9">
        <f t="shared" si="0"/>
        <v>75400000</v>
      </c>
      <c r="K6" s="9">
        <f t="shared" si="0"/>
        <v>98250000</v>
      </c>
      <c r="L6" s="9">
        <f t="shared" si="0"/>
        <v>86080000</v>
      </c>
      <c r="M6" s="9">
        <f t="shared" si="0"/>
        <v>67700000</v>
      </c>
      <c r="N6" s="9">
        <f t="shared" si="0"/>
        <v>68000000</v>
      </c>
      <c r="O6" s="6">
        <f aca="true" t="shared" si="1" ref="O6:X6">SUM(O7:O9)</f>
        <v>0</v>
      </c>
      <c r="P6" s="10">
        <f t="shared" si="1"/>
        <v>0</v>
      </c>
      <c r="Q6" s="10">
        <f t="shared" si="1"/>
        <v>0</v>
      </c>
      <c r="R6" s="10">
        <f t="shared" si="1"/>
        <v>0</v>
      </c>
      <c r="S6" s="10">
        <f t="shared" si="1"/>
        <v>0</v>
      </c>
      <c r="T6" s="10">
        <f t="shared" si="1"/>
        <v>0</v>
      </c>
      <c r="U6" s="10">
        <f t="shared" si="1"/>
        <v>0</v>
      </c>
      <c r="V6" s="10">
        <f t="shared" si="1"/>
        <v>0</v>
      </c>
      <c r="W6" s="10">
        <f t="shared" si="1"/>
        <v>0</v>
      </c>
      <c r="X6" s="16">
        <f t="shared" si="1"/>
        <v>0</v>
      </c>
      <c r="Y6" s="2"/>
      <c r="Z6" s="2"/>
      <c r="AA6" s="2"/>
      <c r="AB6" s="2"/>
    </row>
    <row r="7" spans="1:28" ht="12.75">
      <c r="A7" s="17">
        <v>1</v>
      </c>
      <c r="B7" s="63" t="s">
        <v>5</v>
      </c>
      <c r="C7" s="63"/>
      <c r="D7" s="63"/>
      <c r="E7" s="6">
        <v>23299571</v>
      </c>
      <c r="F7" s="6">
        <v>40999474</v>
      </c>
      <c r="G7" s="6">
        <v>38640168</v>
      </c>
      <c r="H7" s="6">
        <v>53616152</v>
      </c>
      <c r="I7" s="6">
        <v>77932478</v>
      </c>
      <c r="J7" s="6">
        <v>43300000</v>
      </c>
      <c r="K7" s="6">
        <v>65650000</v>
      </c>
      <c r="L7" s="6">
        <v>53830000</v>
      </c>
      <c r="M7" s="6">
        <v>34800000</v>
      </c>
      <c r="N7" s="6">
        <v>35000000</v>
      </c>
      <c r="O7" s="6"/>
      <c r="P7" s="6"/>
      <c r="Q7" s="6"/>
      <c r="R7" s="6"/>
      <c r="S7" s="6"/>
      <c r="T7" s="6"/>
      <c r="U7" s="6"/>
      <c r="V7" s="6"/>
      <c r="W7" s="6"/>
      <c r="X7" s="18"/>
      <c r="Y7" s="2"/>
      <c r="Z7" s="2"/>
      <c r="AA7" s="2"/>
      <c r="AB7" s="2"/>
    </row>
    <row r="8" spans="1:28" ht="12.75">
      <c r="A8" s="17">
        <v>2</v>
      </c>
      <c r="B8" s="63" t="s">
        <v>6</v>
      </c>
      <c r="C8" s="63"/>
      <c r="D8" s="63"/>
      <c r="E8" s="6">
        <v>17265425</v>
      </c>
      <c r="F8" s="6">
        <v>19499803</v>
      </c>
      <c r="G8" s="6">
        <v>20408617</v>
      </c>
      <c r="H8" s="6">
        <v>21321101</v>
      </c>
      <c r="I8" s="6">
        <v>20600000</v>
      </c>
      <c r="J8" s="6">
        <v>20500000</v>
      </c>
      <c r="K8" s="6">
        <v>20600000</v>
      </c>
      <c r="L8" s="6">
        <v>20650000</v>
      </c>
      <c r="M8" s="6">
        <v>20900000</v>
      </c>
      <c r="N8" s="6">
        <v>21000000</v>
      </c>
      <c r="O8" s="6"/>
      <c r="P8" s="6"/>
      <c r="Q8" s="6"/>
      <c r="R8" s="6"/>
      <c r="S8" s="6"/>
      <c r="T8" s="6"/>
      <c r="U8" s="6"/>
      <c r="V8" s="6"/>
      <c r="W8" s="6"/>
      <c r="X8" s="18"/>
      <c r="Y8" s="2"/>
      <c r="Z8" s="2"/>
      <c r="AA8" s="2"/>
      <c r="AB8" s="2"/>
    </row>
    <row r="9" spans="1:28" ht="12.75">
      <c r="A9" s="17">
        <v>3</v>
      </c>
      <c r="B9" s="108" t="s">
        <v>7</v>
      </c>
      <c r="C9" s="108"/>
      <c r="D9" s="108"/>
      <c r="E9" s="6">
        <v>9274414</v>
      </c>
      <c r="F9" s="6">
        <v>9102531</v>
      </c>
      <c r="G9" s="6">
        <v>9749789</v>
      </c>
      <c r="H9" s="6">
        <v>22531896</v>
      </c>
      <c r="I9" s="6">
        <v>13600000</v>
      </c>
      <c r="J9" s="6">
        <v>11600000</v>
      </c>
      <c r="K9" s="6">
        <v>12000000</v>
      </c>
      <c r="L9" s="6">
        <v>11600000</v>
      </c>
      <c r="M9" s="6">
        <v>12000000</v>
      </c>
      <c r="N9" s="6">
        <v>12000000</v>
      </c>
      <c r="O9" s="6"/>
      <c r="P9" s="6"/>
      <c r="Q9" s="6"/>
      <c r="R9" s="6"/>
      <c r="S9" s="6"/>
      <c r="T9" s="6"/>
      <c r="U9" s="6"/>
      <c r="V9" s="6"/>
      <c r="W9" s="6"/>
      <c r="X9" s="18"/>
      <c r="Y9" s="2"/>
      <c r="Z9" s="2"/>
      <c r="AA9" s="2"/>
      <c r="AB9" s="2"/>
    </row>
    <row r="10" spans="1:28" ht="12.75">
      <c r="A10" s="41" t="s">
        <v>42</v>
      </c>
      <c r="B10" s="85" t="s">
        <v>43</v>
      </c>
      <c r="C10" s="66"/>
      <c r="D10" s="67"/>
      <c r="E10" s="6">
        <v>49328573</v>
      </c>
      <c r="F10" s="6">
        <v>55791463</v>
      </c>
      <c r="G10" s="6">
        <v>70090217</v>
      </c>
      <c r="H10" s="6">
        <v>65600430</v>
      </c>
      <c r="I10" s="6">
        <v>65081878</v>
      </c>
      <c r="J10" s="6">
        <v>65000000</v>
      </c>
      <c r="K10" s="6">
        <v>66000000</v>
      </c>
      <c r="L10" s="6">
        <v>66000000</v>
      </c>
      <c r="M10" s="6">
        <v>67700000</v>
      </c>
      <c r="N10" s="6">
        <v>68000000</v>
      </c>
      <c r="O10" s="6"/>
      <c r="P10" s="6"/>
      <c r="Q10" s="6"/>
      <c r="R10" s="6"/>
      <c r="S10" s="6"/>
      <c r="T10" s="6"/>
      <c r="U10" s="6"/>
      <c r="V10" s="6"/>
      <c r="W10" s="6"/>
      <c r="X10" s="18"/>
      <c r="Y10" s="2"/>
      <c r="Z10" s="2"/>
      <c r="AA10" s="2"/>
      <c r="AB10" s="2"/>
    </row>
    <row r="11" spans="1:28" ht="12.75">
      <c r="A11" s="41" t="s">
        <v>44</v>
      </c>
      <c r="B11" s="85" t="s">
        <v>45</v>
      </c>
      <c r="C11" s="86"/>
      <c r="D11" s="87"/>
      <c r="E11" s="6">
        <v>3380361</v>
      </c>
      <c r="F11" s="6">
        <v>17007381</v>
      </c>
      <c r="G11" s="6">
        <v>5101505</v>
      </c>
      <c r="H11" s="6">
        <v>33257505</v>
      </c>
      <c r="I11" s="6">
        <v>47050600</v>
      </c>
      <c r="J11" s="6">
        <v>10400000</v>
      </c>
      <c r="K11" s="6">
        <v>32250000</v>
      </c>
      <c r="L11" s="6">
        <v>20080000</v>
      </c>
      <c r="M11" s="6">
        <v>0</v>
      </c>
      <c r="N11" s="6">
        <v>0</v>
      </c>
      <c r="O11" s="6"/>
      <c r="P11" s="6"/>
      <c r="Q11" s="6"/>
      <c r="R11" s="6"/>
      <c r="S11" s="6"/>
      <c r="T11" s="6"/>
      <c r="U11" s="6"/>
      <c r="V11" s="6"/>
      <c r="W11" s="6"/>
      <c r="X11" s="18"/>
      <c r="Y11" s="2"/>
      <c r="Z11" s="2"/>
      <c r="AA11" s="2"/>
      <c r="AB11" s="2"/>
    </row>
    <row r="12" spans="1:28" ht="12.75">
      <c r="A12" s="25"/>
      <c r="B12" s="65" t="s">
        <v>46</v>
      </c>
      <c r="C12" s="66"/>
      <c r="D12" s="67"/>
      <c r="E12" s="6">
        <v>122395</v>
      </c>
      <c r="F12" s="6">
        <v>14130562</v>
      </c>
      <c r="G12" s="6">
        <v>40212</v>
      </c>
      <c r="H12" s="6">
        <v>22280614</v>
      </c>
      <c r="I12" s="6">
        <v>44500000</v>
      </c>
      <c r="J12" s="6">
        <v>10300000</v>
      </c>
      <c r="K12" s="6">
        <v>32250000</v>
      </c>
      <c r="L12" s="6">
        <v>20080000</v>
      </c>
      <c r="M12" s="6">
        <v>0</v>
      </c>
      <c r="N12" s="6">
        <v>0</v>
      </c>
      <c r="O12" s="6"/>
      <c r="P12" s="6"/>
      <c r="Q12" s="6"/>
      <c r="R12" s="6"/>
      <c r="S12" s="6"/>
      <c r="T12" s="6"/>
      <c r="U12" s="6"/>
      <c r="V12" s="6"/>
      <c r="W12" s="6"/>
      <c r="X12" s="18"/>
      <c r="Y12" s="2"/>
      <c r="Z12" s="2"/>
      <c r="AA12" s="2"/>
      <c r="AB12" s="2"/>
    </row>
    <row r="13" spans="1:28" ht="12.75">
      <c r="A13" s="26" t="s">
        <v>10</v>
      </c>
      <c r="B13" s="82" t="s">
        <v>11</v>
      </c>
      <c r="C13" s="83"/>
      <c r="D13" s="84"/>
      <c r="E13" s="6">
        <f>E17+E14</f>
        <v>58755168</v>
      </c>
      <c r="F13" s="6">
        <f>F17+F14</f>
        <v>76101170</v>
      </c>
      <c r="G13" s="6">
        <f>G17+G14</f>
        <v>104211438</v>
      </c>
      <c r="H13" s="6">
        <f>H17+H14</f>
        <v>103797667</v>
      </c>
      <c r="I13" s="6">
        <f>I14+I17</f>
        <v>107815753</v>
      </c>
      <c r="J13" s="6">
        <f>J17+J14</f>
        <v>70000000</v>
      </c>
      <c r="K13" s="6">
        <f>K17+K14</f>
        <v>71000000</v>
      </c>
      <c r="L13" s="6">
        <f>L17+L14</f>
        <v>70700000</v>
      </c>
      <c r="M13" s="6">
        <f>M17+M14</f>
        <v>65533333</v>
      </c>
      <c r="N13" s="6">
        <f>N14+N17</f>
        <v>65500000</v>
      </c>
      <c r="O13" s="6"/>
      <c r="P13" s="6"/>
      <c r="Q13" s="6"/>
      <c r="R13" s="6"/>
      <c r="S13" s="6"/>
      <c r="T13" s="6"/>
      <c r="U13" s="6"/>
      <c r="V13" s="6"/>
      <c r="W13" s="6"/>
      <c r="X13" s="18"/>
      <c r="Y13" s="2"/>
      <c r="Z13" s="2"/>
      <c r="AA13" s="2"/>
      <c r="AB13" s="2"/>
    </row>
    <row r="14" spans="1:28" ht="12.75">
      <c r="A14" s="17">
        <v>1</v>
      </c>
      <c r="B14" s="109" t="s">
        <v>12</v>
      </c>
      <c r="C14" s="109"/>
      <c r="D14" s="109"/>
      <c r="E14" s="6">
        <v>45766025</v>
      </c>
      <c r="F14" s="6">
        <v>54388570</v>
      </c>
      <c r="G14" s="6">
        <v>55100051</v>
      </c>
      <c r="H14" s="6">
        <v>83374987</v>
      </c>
      <c r="I14" s="6">
        <v>60765153</v>
      </c>
      <c r="J14" s="6">
        <v>65000000</v>
      </c>
      <c r="K14" s="6">
        <v>65500000</v>
      </c>
      <c r="L14" s="6">
        <v>65500000</v>
      </c>
      <c r="M14" s="6">
        <v>65500000</v>
      </c>
      <c r="N14" s="6">
        <v>65500000</v>
      </c>
      <c r="O14" s="6"/>
      <c r="P14" s="6"/>
      <c r="Q14" s="6"/>
      <c r="R14" s="6"/>
      <c r="S14" s="6"/>
      <c r="T14" s="6"/>
      <c r="U14" s="6"/>
      <c r="V14" s="6"/>
      <c r="W14" s="6"/>
      <c r="X14" s="18"/>
      <c r="Y14" s="2"/>
      <c r="Z14" s="2"/>
      <c r="AA14" s="2"/>
      <c r="AB14" s="2"/>
    </row>
    <row r="15" spans="1:28" ht="12.75">
      <c r="A15" s="17"/>
      <c r="B15" s="81" t="s">
        <v>13</v>
      </c>
      <c r="C15" s="81"/>
      <c r="D15" s="81"/>
      <c r="E15" s="6">
        <v>754</v>
      </c>
      <c r="F15" s="6"/>
      <c r="G15" s="6">
        <v>870069</v>
      </c>
      <c r="H15" s="6">
        <v>1750000</v>
      </c>
      <c r="I15" s="6">
        <v>1599004</v>
      </c>
      <c r="J15" s="6">
        <v>1424568</v>
      </c>
      <c r="K15" s="6">
        <v>1180326</v>
      </c>
      <c r="L15" s="6">
        <v>964755</v>
      </c>
      <c r="M15" s="6">
        <v>782358</v>
      </c>
      <c r="N15" s="6">
        <v>700447</v>
      </c>
      <c r="O15" s="6"/>
      <c r="P15" s="6"/>
      <c r="Q15" s="6"/>
      <c r="R15" s="6"/>
      <c r="S15" s="6"/>
      <c r="T15" s="6"/>
      <c r="U15" s="6"/>
      <c r="V15" s="6"/>
      <c r="W15" s="6"/>
      <c r="X15" s="18"/>
      <c r="Y15" s="2"/>
      <c r="Z15" s="2"/>
      <c r="AA15" s="2"/>
      <c r="AB15" s="2"/>
    </row>
    <row r="16" spans="1:28" ht="12.75">
      <c r="A16" s="17"/>
      <c r="B16" s="71" t="s">
        <v>14</v>
      </c>
      <c r="C16" s="71"/>
      <c r="D16" s="71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8"/>
      <c r="Y16" s="2"/>
      <c r="Z16" s="2"/>
      <c r="AA16" s="2"/>
      <c r="AB16" s="2"/>
    </row>
    <row r="17" spans="1:28" ht="12.75">
      <c r="A17" s="17">
        <v>2</v>
      </c>
      <c r="B17" s="71" t="s">
        <v>15</v>
      </c>
      <c r="C17" s="71"/>
      <c r="D17" s="71"/>
      <c r="E17" s="6">
        <v>12989143</v>
      </c>
      <c r="F17" s="6">
        <v>21712600</v>
      </c>
      <c r="G17" s="6">
        <v>49111387</v>
      </c>
      <c r="H17" s="6">
        <v>20422680</v>
      </c>
      <c r="I17" s="6">
        <v>47050600</v>
      </c>
      <c r="J17" s="6">
        <v>5000000</v>
      </c>
      <c r="K17" s="6">
        <v>5500000</v>
      </c>
      <c r="L17" s="6">
        <v>5200000</v>
      </c>
      <c r="M17" s="6">
        <v>33333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18"/>
      <c r="Y17" s="2"/>
      <c r="Z17" s="2"/>
      <c r="AA17" s="2"/>
      <c r="AB17" s="2"/>
    </row>
    <row r="18" spans="1:28" ht="12.75">
      <c r="A18" s="15" t="s">
        <v>16</v>
      </c>
      <c r="B18" s="73" t="s">
        <v>17</v>
      </c>
      <c r="C18" s="73"/>
      <c r="D18" s="73"/>
      <c r="E18" s="6">
        <f>E6-E13</f>
        <v>-6046234</v>
      </c>
      <c r="F18" s="6">
        <f>F6-F13</f>
        <v>-3302326</v>
      </c>
      <c r="G18" s="6">
        <f>G6-G13</f>
        <v>-29019716</v>
      </c>
      <c r="H18" s="6">
        <f aca="true" t="shared" si="2" ref="H18:N18">H6-H13</f>
        <v>-4939732</v>
      </c>
      <c r="I18" s="6">
        <f t="shared" si="2"/>
        <v>4316725</v>
      </c>
      <c r="J18" s="6">
        <f t="shared" si="2"/>
        <v>5400000</v>
      </c>
      <c r="K18" s="6">
        <f t="shared" si="2"/>
        <v>27250000</v>
      </c>
      <c r="L18" s="6">
        <f t="shared" si="2"/>
        <v>15380000</v>
      </c>
      <c r="M18" s="6">
        <f t="shared" si="2"/>
        <v>2166667</v>
      </c>
      <c r="N18" s="6">
        <f t="shared" si="2"/>
        <v>2500000</v>
      </c>
      <c r="O18" s="6"/>
      <c r="P18" s="6"/>
      <c r="Q18" s="6"/>
      <c r="R18" s="6"/>
      <c r="S18" s="6"/>
      <c r="T18" s="6"/>
      <c r="U18" s="6"/>
      <c r="V18" s="6"/>
      <c r="W18" s="6"/>
      <c r="X18" s="18"/>
      <c r="Y18" s="2"/>
      <c r="Z18" s="2"/>
      <c r="AA18" s="2"/>
      <c r="AB18" s="2"/>
    </row>
    <row r="19" spans="1:28" ht="19.5" customHeight="1">
      <c r="A19" s="15" t="s">
        <v>19</v>
      </c>
      <c r="B19" s="74" t="s">
        <v>18</v>
      </c>
      <c r="C19" s="74"/>
      <c r="D19" s="7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8"/>
      <c r="Y19" s="2"/>
      <c r="Z19" s="2"/>
      <c r="AA19" s="2"/>
      <c r="AB19" s="2"/>
    </row>
    <row r="20" spans="1:28" ht="12.75">
      <c r="A20" s="17">
        <v>1</v>
      </c>
      <c r="B20" s="63" t="s">
        <v>20</v>
      </c>
      <c r="C20" s="63"/>
      <c r="D20" s="6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8"/>
      <c r="Y20" s="2"/>
      <c r="Z20" s="2"/>
      <c r="AA20" s="2"/>
      <c r="AB20" s="2"/>
    </row>
    <row r="21" spans="1:28" ht="12.75">
      <c r="A21" s="17">
        <v>2</v>
      </c>
      <c r="B21" s="63" t="s">
        <v>21</v>
      </c>
      <c r="C21" s="63"/>
      <c r="D21" s="63"/>
      <c r="E21" s="6"/>
      <c r="F21" s="6">
        <v>4454867</v>
      </c>
      <c r="G21" s="6">
        <v>30364177</v>
      </c>
      <c r="H21" s="6">
        <v>3327513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8"/>
      <c r="Y21" s="2"/>
      <c r="Z21" s="2"/>
      <c r="AA21" s="2"/>
      <c r="AB21" s="2"/>
    </row>
    <row r="22" spans="1:28" ht="12.75">
      <c r="A22" s="17"/>
      <c r="B22" s="63" t="s">
        <v>22</v>
      </c>
      <c r="C22" s="63"/>
      <c r="D22" s="63"/>
      <c r="E22" s="6"/>
      <c r="F22" s="6"/>
      <c r="G22" s="6"/>
      <c r="H22" s="6">
        <v>3327513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8"/>
      <c r="Y22" s="2"/>
      <c r="Z22" s="2"/>
      <c r="AA22" s="2"/>
      <c r="AB22" s="2"/>
    </row>
    <row r="23" spans="1:28" ht="12.75">
      <c r="A23" s="17">
        <v>3</v>
      </c>
      <c r="B23" s="64" t="s">
        <v>37</v>
      </c>
      <c r="C23" s="64"/>
      <c r="D23" s="6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8"/>
      <c r="Y23" s="2"/>
      <c r="Z23" s="2"/>
      <c r="AA23" s="2"/>
      <c r="AB23" s="2"/>
    </row>
    <row r="24" spans="1:28" ht="12.75">
      <c r="A24" s="25"/>
      <c r="B24" s="65" t="s">
        <v>38</v>
      </c>
      <c r="C24" s="66"/>
      <c r="D24" s="6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8"/>
      <c r="Y24" s="2"/>
      <c r="Z24" s="2"/>
      <c r="AA24" s="2"/>
      <c r="AB24" s="2"/>
    </row>
    <row r="25" spans="1:28" ht="18.75" customHeight="1">
      <c r="A25" s="15" t="s">
        <v>23</v>
      </c>
      <c r="B25" s="80" t="s">
        <v>24</v>
      </c>
      <c r="C25" s="80"/>
      <c r="D25" s="80"/>
      <c r="E25" s="6">
        <f>SUM(E26:E30)</f>
        <v>21797</v>
      </c>
      <c r="F25" s="6">
        <f>SUM(F26:F30)</f>
        <v>0</v>
      </c>
      <c r="G25" s="6">
        <f>SUM(G26:G30)</f>
        <v>909090</v>
      </c>
      <c r="H25" s="6">
        <f>SUM(H26:H30)</f>
        <v>3484847</v>
      </c>
      <c r="I25" s="6">
        <f aca="true" t="shared" si="3" ref="I25:N25">SUM(I26:I30)</f>
        <v>4316725</v>
      </c>
      <c r="J25" s="6">
        <f t="shared" si="3"/>
        <v>4316725</v>
      </c>
      <c r="K25" s="6">
        <f>SUM(K26:K30)</f>
        <v>4316725</v>
      </c>
      <c r="L25" s="6">
        <f>SUM(L26:L30)</f>
        <v>4316735</v>
      </c>
      <c r="M25" s="6">
        <f>SUM(M26:M30)</f>
        <v>1666667</v>
      </c>
      <c r="N25" s="6">
        <f t="shared" si="3"/>
        <v>1666667</v>
      </c>
      <c r="O25" s="6">
        <f aca="true" t="shared" si="4" ref="O25:X25">SUM(O26:O30)</f>
        <v>0</v>
      </c>
      <c r="P25" s="6">
        <f t="shared" si="4"/>
        <v>0</v>
      </c>
      <c r="Q25" s="6">
        <f t="shared" si="4"/>
        <v>0</v>
      </c>
      <c r="R25" s="6">
        <f t="shared" si="4"/>
        <v>0</v>
      </c>
      <c r="S25" s="6">
        <f t="shared" si="4"/>
        <v>0</v>
      </c>
      <c r="T25" s="6">
        <f t="shared" si="4"/>
        <v>0</v>
      </c>
      <c r="U25" s="6">
        <f t="shared" si="4"/>
        <v>0</v>
      </c>
      <c r="V25" s="6">
        <f t="shared" si="4"/>
        <v>0</v>
      </c>
      <c r="W25" s="6">
        <f t="shared" si="4"/>
        <v>0</v>
      </c>
      <c r="X25" s="18">
        <f t="shared" si="4"/>
        <v>0</v>
      </c>
      <c r="Y25" s="2"/>
      <c r="Z25" s="2"/>
      <c r="AA25" s="2"/>
      <c r="AB25" s="2"/>
    </row>
    <row r="26" spans="1:28" ht="12.75">
      <c r="A26" s="17">
        <v>1</v>
      </c>
      <c r="B26" s="70" t="s">
        <v>25</v>
      </c>
      <c r="C26" s="70"/>
      <c r="D26" s="7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8"/>
      <c r="Y26" s="2"/>
      <c r="Z26" s="2"/>
      <c r="AA26" s="2"/>
      <c r="AB26" s="2"/>
    </row>
    <row r="27" spans="1:28" ht="12.75">
      <c r="A27" s="17">
        <v>2</v>
      </c>
      <c r="B27" s="70" t="s">
        <v>26</v>
      </c>
      <c r="C27" s="70"/>
      <c r="D27" s="70"/>
      <c r="E27" s="6">
        <v>21797</v>
      </c>
      <c r="F27" s="42" t="s">
        <v>49</v>
      </c>
      <c r="G27" s="6">
        <v>909090</v>
      </c>
      <c r="H27" s="6">
        <v>3484847</v>
      </c>
      <c r="I27" s="6">
        <v>3484847</v>
      </c>
      <c r="J27" s="6">
        <v>3484847</v>
      </c>
      <c r="K27" s="6">
        <v>3484847</v>
      </c>
      <c r="L27" s="6">
        <v>3484856</v>
      </c>
      <c r="M27" s="6">
        <v>1666667</v>
      </c>
      <c r="N27" s="6">
        <v>1666667</v>
      </c>
      <c r="O27" s="6"/>
      <c r="P27" s="6"/>
      <c r="Q27" s="6"/>
      <c r="R27" s="6"/>
      <c r="S27" s="6"/>
      <c r="T27" s="6"/>
      <c r="U27" s="6"/>
      <c r="V27" s="6"/>
      <c r="W27" s="6"/>
      <c r="X27" s="18"/>
      <c r="Y27" s="2"/>
      <c r="Z27" s="2"/>
      <c r="AA27" s="2"/>
      <c r="AB27" s="2"/>
    </row>
    <row r="28" spans="1:28" ht="12.75">
      <c r="A28" s="17"/>
      <c r="B28" s="65" t="s">
        <v>27</v>
      </c>
      <c r="C28" s="66"/>
      <c r="D28" s="67"/>
      <c r="E28" s="6"/>
      <c r="F28" s="6"/>
      <c r="G28" s="6"/>
      <c r="H28" s="6"/>
      <c r="I28" s="6">
        <v>831878</v>
      </c>
      <c r="J28" s="6">
        <v>831878</v>
      </c>
      <c r="K28" s="6">
        <v>831878</v>
      </c>
      <c r="L28" s="6">
        <v>831879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8"/>
      <c r="Y28" s="2"/>
      <c r="Z28" s="2"/>
      <c r="AA28" s="2"/>
      <c r="AB28" s="2"/>
    </row>
    <row r="29" spans="1:28" ht="12.75">
      <c r="A29" s="17">
        <v>3</v>
      </c>
      <c r="B29" s="65" t="s">
        <v>28</v>
      </c>
      <c r="C29" s="66"/>
      <c r="D29" s="6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8"/>
      <c r="Y29" s="2"/>
      <c r="Z29" s="2"/>
      <c r="AA29" s="2"/>
      <c r="AB29" s="2"/>
    </row>
    <row r="30" spans="1:28" ht="12.75">
      <c r="A30" s="17"/>
      <c r="B30" s="62" t="s">
        <v>29</v>
      </c>
      <c r="C30" s="62"/>
      <c r="D30" s="62"/>
      <c r="E30" s="6"/>
      <c r="F30" s="6"/>
      <c r="G30" s="6"/>
      <c r="H30" s="6"/>
      <c r="I30" s="6"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8"/>
      <c r="Y30" s="2"/>
      <c r="Z30" s="2"/>
      <c r="AA30" s="2"/>
      <c r="AB30" s="2"/>
    </row>
    <row r="31" spans="1:28" ht="12.75">
      <c r="A31" s="15" t="s">
        <v>30</v>
      </c>
      <c r="B31" s="78" t="s">
        <v>52</v>
      </c>
      <c r="C31" s="78"/>
      <c r="D31" s="78"/>
      <c r="E31" s="6">
        <v>754</v>
      </c>
      <c r="F31" s="6"/>
      <c r="G31" s="6">
        <v>870609</v>
      </c>
      <c r="H31" s="6">
        <v>1750000</v>
      </c>
      <c r="I31" s="6">
        <f aca="true" t="shared" si="5" ref="I31:N31">I32+I33</f>
        <v>1599004</v>
      </c>
      <c r="J31" s="6">
        <f t="shared" si="5"/>
        <v>1424568</v>
      </c>
      <c r="K31" s="6">
        <f t="shared" si="5"/>
        <v>1180326</v>
      </c>
      <c r="L31" s="6">
        <f t="shared" si="5"/>
        <v>964755</v>
      </c>
      <c r="M31" s="6">
        <f t="shared" si="5"/>
        <v>782358</v>
      </c>
      <c r="N31" s="6">
        <f t="shared" si="5"/>
        <v>700447</v>
      </c>
      <c r="O31" s="6"/>
      <c r="P31" s="6"/>
      <c r="Q31" s="6"/>
      <c r="R31" s="6"/>
      <c r="S31" s="6"/>
      <c r="T31" s="6"/>
      <c r="U31" s="6"/>
      <c r="V31" s="6"/>
      <c r="W31" s="6"/>
      <c r="X31" s="18"/>
      <c r="Y31" s="2"/>
      <c r="Z31" s="2"/>
      <c r="AA31" s="2"/>
      <c r="AB31" s="2"/>
    </row>
    <row r="32" spans="1:28" ht="12.75">
      <c r="A32" s="15"/>
      <c r="B32" s="59" t="s">
        <v>54</v>
      </c>
      <c r="C32" s="60"/>
      <c r="D32" s="61"/>
      <c r="E32" s="6"/>
      <c r="F32" s="6"/>
      <c r="G32" s="6">
        <v>870609</v>
      </c>
      <c r="H32" s="6">
        <v>1750000</v>
      </c>
      <c r="I32" s="6">
        <v>1366078</v>
      </c>
      <c r="J32" s="6">
        <v>1249873</v>
      </c>
      <c r="K32" s="6">
        <v>1063863</v>
      </c>
      <c r="L32" s="6">
        <v>906523</v>
      </c>
      <c r="M32" s="6">
        <v>782358</v>
      </c>
      <c r="N32" s="6">
        <v>700447</v>
      </c>
      <c r="O32" s="6"/>
      <c r="P32" s="6"/>
      <c r="Q32" s="6"/>
      <c r="R32" s="6"/>
      <c r="S32" s="6"/>
      <c r="T32" s="6"/>
      <c r="U32" s="6"/>
      <c r="V32" s="6"/>
      <c r="W32" s="6"/>
      <c r="X32" s="18"/>
      <c r="Y32" s="2"/>
      <c r="Z32" s="2"/>
      <c r="AA32" s="2"/>
      <c r="AB32" s="2"/>
    </row>
    <row r="33" spans="1:28" ht="12.75" customHeight="1">
      <c r="A33" s="15"/>
      <c r="B33" s="59" t="s">
        <v>53</v>
      </c>
      <c r="C33" s="60"/>
      <c r="D33" s="61"/>
      <c r="E33" s="6"/>
      <c r="F33" s="6"/>
      <c r="G33" s="6"/>
      <c r="H33" s="6"/>
      <c r="I33" s="6">
        <v>232926</v>
      </c>
      <c r="J33" s="6">
        <v>174695</v>
      </c>
      <c r="K33" s="6">
        <v>116463</v>
      </c>
      <c r="L33" s="6">
        <v>58232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8"/>
      <c r="Y33" s="2"/>
      <c r="Z33" s="2"/>
      <c r="AA33" s="2"/>
      <c r="AB33" s="2"/>
    </row>
    <row r="34" spans="1:30" ht="12.75">
      <c r="A34" s="17">
        <v>1</v>
      </c>
      <c r="B34" s="97" t="s">
        <v>36</v>
      </c>
      <c r="C34" s="98"/>
      <c r="D34" s="99"/>
      <c r="E34" s="11">
        <f aca="true" t="shared" si="6" ref="E34:N34">(E31+E25)/E6%</f>
        <v>0.04278401836015124</v>
      </c>
      <c r="F34" s="11">
        <f t="shared" si="6"/>
        <v>0</v>
      </c>
      <c r="G34" s="11">
        <f t="shared" si="6"/>
        <v>2.3668815564564407</v>
      </c>
      <c r="H34" s="11">
        <f t="shared" si="6"/>
        <v>5.29532303097369</v>
      </c>
      <c r="I34" s="11">
        <f t="shared" si="6"/>
        <v>5.275660634200913</v>
      </c>
      <c r="J34" s="11">
        <f t="shared" si="6"/>
        <v>7.614446949602122</v>
      </c>
      <c r="K34" s="11">
        <f>(K31+K25)/K6%</f>
        <v>5.594962849872774</v>
      </c>
      <c r="L34" s="11">
        <f>(L31+L25)/L6%</f>
        <v>6.135559944237918</v>
      </c>
      <c r="M34" s="11">
        <f t="shared" si="6"/>
        <v>3.617466765140325</v>
      </c>
      <c r="N34" s="11">
        <f t="shared" si="6"/>
        <v>3.48105</v>
      </c>
      <c r="O34" s="11" t="e">
        <f aca="true" t="shared" si="7" ref="O34:X34">(O31/O6)*100</f>
        <v>#DIV/0!</v>
      </c>
      <c r="P34" s="11" t="e">
        <f t="shared" si="7"/>
        <v>#DIV/0!</v>
      </c>
      <c r="Q34" s="11" t="e">
        <f t="shared" si="7"/>
        <v>#DIV/0!</v>
      </c>
      <c r="R34" s="11" t="e">
        <f t="shared" si="7"/>
        <v>#DIV/0!</v>
      </c>
      <c r="S34" s="11" t="e">
        <f t="shared" si="7"/>
        <v>#DIV/0!</v>
      </c>
      <c r="T34" s="11" t="e">
        <f t="shared" si="7"/>
        <v>#DIV/0!</v>
      </c>
      <c r="U34" s="11" t="e">
        <f t="shared" si="7"/>
        <v>#DIV/0!</v>
      </c>
      <c r="V34" s="11" t="e">
        <f t="shared" si="7"/>
        <v>#DIV/0!</v>
      </c>
      <c r="W34" s="11" t="e">
        <f t="shared" si="7"/>
        <v>#DIV/0!</v>
      </c>
      <c r="X34" s="19" t="e">
        <f t="shared" si="7"/>
        <v>#DIV/0!</v>
      </c>
      <c r="Y34" s="3"/>
      <c r="Z34" s="3"/>
      <c r="AA34" s="3"/>
      <c r="AB34" s="3"/>
      <c r="AC34" s="4"/>
      <c r="AD34" s="4"/>
    </row>
    <row r="35" spans="1:28" ht="21" customHeight="1">
      <c r="A35" s="45" t="s">
        <v>32</v>
      </c>
      <c r="B35" s="79" t="s">
        <v>33</v>
      </c>
      <c r="C35" s="79"/>
      <c r="D35" s="79"/>
      <c r="E35" s="46"/>
      <c r="F35" s="46">
        <f>F21-F25</f>
        <v>4454867</v>
      </c>
      <c r="G35" s="46">
        <f aca="true" t="shared" si="8" ref="G35:N35">F35+G21-G25</f>
        <v>33909954</v>
      </c>
      <c r="H35" s="46">
        <f t="shared" si="8"/>
        <v>33752620</v>
      </c>
      <c r="I35" s="46">
        <f t="shared" si="8"/>
        <v>29435895</v>
      </c>
      <c r="J35" s="46">
        <f t="shared" si="8"/>
        <v>25119170</v>
      </c>
      <c r="K35" s="46">
        <f t="shared" si="8"/>
        <v>20802445</v>
      </c>
      <c r="L35" s="46">
        <f t="shared" si="8"/>
        <v>16485710</v>
      </c>
      <c r="M35" s="46">
        <f t="shared" si="8"/>
        <v>14819043</v>
      </c>
      <c r="N35" s="46">
        <f t="shared" si="8"/>
        <v>13152376</v>
      </c>
      <c r="O35" s="6"/>
      <c r="P35" s="6"/>
      <c r="Q35" s="6"/>
      <c r="R35" s="6"/>
      <c r="S35" s="6"/>
      <c r="T35" s="6"/>
      <c r="U35" s="6"/>
      <c r="V35" s="6"/>
      <c r="W35" s="6"/>
      <c r="X35" s="18"/>
      <c r="Y35" s="2"/>
      <c r="Z35" s="2"/>
      <c r="AA35" s="2"/>
      <c r="AB35" s="2"/>
    </row>
    <row r="36" spans="1:28" s="47" customFormat="1" ht="12.75">
      <c r="A36" s="17">
        <v>1</v>
      </c>
      <c r="B36" s="70" t="s">
        <v>35</v>
      </c>
      <c r="C36" s="70"/>
      <c r="D36" s="70"/>
      <c r="E36" s="11">
        <f aca="true" t="shared" si="9" ref="E36:N36">E35/E6%</f>
        <v>0</v>
      </c>
      <c r="F36" s="11">
        <f t="shared" si="9"/>
        <v>6.119419973207267</v>
      </c>
      <c r="G36" s="11">
        <f t="shared" si="9"/>
        <v>45.097988313128404</v>
      </c>
      <c r="H36" s="11">
        <f>H35/H6%</f>
        <v>34.14255011497054</v>
      </c>
      <c r="I36" s="11">
        <f>I35/I6%</f>
        <v>26.250998394952084</v>
      </c>
      <c r="J36" s="11">
        <f t="shared" si="9"/>
        <v>33.31454907161804</v>
      </c>
      <c r="K36" s="11">
        <f t="shared" si="9"/>
        <v>21.172972010178118</v>
      </c>
      <c r="L36" s="11">
        <f t="shared" si="9"/>
        <v>19.15161477695167</v>
      </c>
      <c r="M36" s="11">
        <f t="shared" si="9"/>
        <v>21.889280649926146</v>
      </c>
      <c r="N36" s="11">
        <f t="shared" si="9"/>
        <v>19.341729411764707</v>
      </c>
      <c r="O36" s="46">
        <f>N35+O21-O25</f>
        <v>13152376</v>
      </c>
      <c r="P36" s="46">
        <f aca="true" t="shared" si="10" ref="P36:X36">O36+P21-P25</f>
        <v>13152376</v>
      </c>
      <c r="Q36" s="46">
        <f t="shared" si="10"/>
        <v>13152376</v>
      </c>
      <c r="R36" s="46">
        <f t="shared" si="10"/>
        <v>13152376</v>
      </c>
      <c r="S36" s="46">
        <f t="shared" si="10"/>
        <v>13152376</v>
      </c>
      <c r="T36" s="46">
        <f t="shared" si="10"/>
        <v>13152376</v>
      </c>
      <c r="U36" s="46">
        <f t="shared" si="10"/>
        <v>13152376</v>
      </c>
      <c r="V36" s="46">
        <f t="shared" si="10"/>
        <v>13152376</v>
      </c>
      <c r="W36" s="46">
        <f t="shared" si="10"/>
        <v>13152376</v>
      </c>
      <c r="X36" s="46">
        <f t="shared" si="10"/>
        <v>13152376</v>
      </c>
      <c r="Y36" s="48"/>
      <c r="Z36" s="48"/>
      <c r="AA36" s="48"/>
      <c r="AB36" s="48"/>
    </row>
    <row r="37" spans="1:28" ht="24" customHeight="1">
      <c r="A37" s="40" t="s">
        <v>47</v>
      </c>
      <c r="B37" s="55" t="s">
        <v>48</v>
      </c>
      <c r="C37" s="56"/>
      <c r="D37" s="90"/>
      <c r="E37" s="33"/>
      <c r="F37" s="33"/>
      <c r="G37" s="33"/>
      <c r="H37" s="52" t="s">
        <v>55</v>
      </c>
      <c r="I37" s="52" t="s">
        <v>55</v>
      </c>
      <c r="J37" s="52" t="s">
        <v>55</v>
      </c>
      <c r="K37" s="52" t="s">
        <v>55</v>
      </c>
      <c r="L37" s="52" t="s">
        <v>55</v>
      </c>
      <c r="M37" s="52" t="s">
        <v>55</v>
      </c>
      <c r="N37" s="52" t="s">
        <v>55</v>
      </c>
      <c r="O37" s="6" t="e">
        <f aca="true" t="shared" si="11" ref="O37:X37">(O36/O6)*100</f>
        <v>#DIV/0!</v>
      </c>
      <c r="P37" s="6" t="e">
        <f t="shared" si="11"/>
        <v>#DIV/0!</v>
      </c>
      <c r="Q37" s="6" t="e">
        <f t="shared" si="11"/>
        <v>#DIV/0!</v>
      </c>
      <c r="R37" s="6" t="e">
        <f t="shared" si="11"/>
        <v>#DIV/0!</v>
      </c>
      <c r="S37" s="6" t="e">
        <f t="shared" si="11"/>
        <v>#DIV/0!</v>
      </c>
      <c r="T37" s="6" t="e">
        <f t="shared" si="11"/>
        <v>#DIV/0!</v>
      </c>
      <c r="U37" s="6" t="e">
        <f t="shared" si="11"/>
        <v>#DIV/0!</v>
      </c>
      <c r="V37" s="6" t="e">
        <f t="shared" si="11"/>
        <v>#DIV/0!</v>
      </c>
      <c r="W37" s="6" t="e">
        <f t="shared" si="11"/>
        <v>#DIV/0!</v>
      </c>
      <c r="X37" s="18" t="e">
        <f t="shared" si="11"/>
        <v>#DIV/0!</v>
      </c>
      <c r="Y37" s="3"/>
      <c r="Z37" s="3"/>
      <c r="AA37" s="3"/>
      <c r="AB37" s="3"/>
    </row>
    <row r="38" spans="1:28" ht="21.75" customHeight="1">
      <c r="A38" s="40"/>
      <c r="B38" s="91" t="s">
        <v>50</v>
      </c>
      <c r="C38" s="92"/>
      <c r="D38" s="93"/>
      <c r="E38" s="43">
        <f>(E25+E31)/E6</f>
        <v>0.00042784018360151244</v>
      </c>
      <c r="F38" s="43">
        <f>(F25+F31)/F6</f>
        <v>0</v>
      </c>
      <c r="G38" s="43">
        <f>(G25+G31)/G6</f>
        <v>0.02366881556456441</v>
      </c>
      <c r="H38" s="43">
        <f>(H25+H31)/H6</f>
        <v>0.0529532303097369</v>
      </c>
      <c r="I38" s="43">
        <f aca="true" t="shared" si="12" ref="I38:N38">(I25+I31)/I6</f>
        <v>0.052756606342009134</v>
      </c>
      <c r="J38" s="43">
        <f t="shared" si="12"/>
        <v>0.07614446949602122</v>
      </c>
      <c r="K38" s="43">
        <f t="shared" si="12"/>
        <v>0.055949628498727734</v>
      </c>
      <c r="L38" s="43">
        <f t="shared" si="12"/>
        <v>0.061355599442379186</v>
      </c>
      <c r="M38" s="43">
        <f t="shared" si="12"/>
        <v>0.03617466765140325</v>
      </c>
      <c r="N38" s="43">
        <f t="shared" si="12"/>
        <v>0.0348105</v>
      </c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"/>
      <c r="Z38" s="3"/>
      <c r="AA38" s="3"/>
      <c r="AB38" s="3"/>
    </row>
    <row r="39" spans="1:28" ht="21.75" customHeight="1" thickBot="1">
      <c r="A39" s="54"/>
      <c r="B39" s="94" t="s">
        <v>51</v>
      </c>
      <c r="C39" s="95"/>
      <c r="D39" s="96"/>
      <c r="E39" s="22"/>
      <c r="F39" s="22"/>
      <c r="G39" s="22"/>
      <c r="H39" s="53">
        <v>0.1611</v>
      </c>
      <c r="I39" s="53">
        <v>0.153</v>
      </c>
      <c r="J39" s="53">
        <v>0.2269</v>
      </c>
      <c r="K39" s="53">
        <v>0.2058</v>
      </c>
      <c r="L39" s="53">
        <v>0.3017</v>
      </c>
      <c r="M39" s="53">
        <v>0.2363</v>
      </c>
      <c r="N39" s="53">
        <v>0.2016</v>
      </c>
      <c r="O39" s="34"/>
      <c r="P39" s="34"/>
      <c r="Q39" s="34"/>
      <c r="R39" s="34"/>
      <c r="S39" s="34"/>
      <c r="T39" s="34"/>
      <c r="U39" s="34"/>
      <c r="V39" s="34"/>
      <c r="W39" s="34"/>
      <c r="X39" s="35"/>
      <c r="Y39" s="3"/>
      <c r="Z39" s="3"/>
      <c r="AA39" s="3"/>
      <c r="AB39" s="3"/>
    </row>
    <row r="40" spans="1:28" ht="21.75" customHeight="1">
      <c r="A40" s="36"/>
      <c r="D40" s="37"/>
      <c r="E40" s="37"/>
      <c r="F40" s="37"/>
      <c r="G40" s="38"/>
      <c r="H40" s="39"/>
      <c r="I40" s="39"/>
      <c r="J40" s="39"/>
      <c r="K40" s="39"/>
      <c r="L40" s="39"/>
      <c r="M40" s="39"/>
      <c r="N40" s="39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"/>
      <c r="Z40" s="3"/>
      <c r="AA40" s="3"/>
      <c r="AB40" s="3"/>
    </row>
    <row r="41" spans="1:28" ht="20.25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1"/>
      <c r="P41" s="21"/>
      <c r="Q41" s="21"/>
      <c r="R41" s="21"/>
      <c r="S41" s="21"/>
      <c r="T41" s="21"/>
      <c r="U41" s="21"/>
      <c r="V41" s="21"/>
      <c r="W41" s="21"/>
      <c r="X41" s="23"/>
      <c r="Y41" s="2"/>
      <c r="Z41" s="2"/>
      <c r="AA41" s="2"/>
      <c r="AB41" s="2"/>
    </row>
    <row r="42" spans="1:28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2"/>
      <c r="Z42" s="2"/>
      <c r="AA42" s="2"/>
      <c r="AB42" s="2"/>
    </row>
    <row r="43" spans="1:24" ht="12.75">
      <c r="A43" s="5"/>
      <c r="B43" s="5"/>
      <c r="C43" s="5"/>
      <c r="D43" s="5"/>
      <c r="E43" s="5"/>
      <c r="F43" s="5"/>
      <c r="G43" s="5" t="s">
        <v>39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5:24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5:24" ht="13.5" thickBot="1">
      <c r="E45" s="1"/>
      <c r="F45" s="1"/>
      <c r="G45" s="1"/>
      <c r="H45" s="1"/>
      <c r="I45" s="1"/>
      <c r="J45" s="1"/>
      <c r="K45" s="1"/>
      <c r="L45" s="1"/>
      <c r="M45" s="1"/>
      <c r="N45" s="1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76" t="s">
        <v>0</v>
      </c>
      <c r="B46" s="88" t="s">
        <v>1</v>
      </c>
      <c r="C46" s="88"/>
      <c r="D46" s="88"/>
      <c r="E46" s="12"/>
      <c r="F46" s="12"/>
      <c r="G46" s="12"/>
      <c r="H46" s="51"/>
      <c r="I46" s="49"/>
      <c r="J46" s="49"/>
      <c r="K46" s="49"/>
      <c r="L46" s="49"/>
      <c r="M46" s="49"/>
      <c r="N46" s="49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3.5" thickBot="1">
      <c r="A47" s="77"/>
      <c r="B47" s="89"/>
      <c r="C47" s="89"/>
      <c r="D47" s="89"/>
      <c r="E47" s="7">
        <v>2017</v>
      </c>
      <c r="F47" s="7">
        <v>2018</v>
      </c>
      <c r="G47" s="7">
        <v>2019</v>
      </c>
      <c r="H47" s="7">
        <v>2020</v>
      </c>
      <c r="I47" s="7">
        <v>2021</v>
      </c>
      <c r="J47" s="7">
        <v>2022</v>
      </c>
      <c r="K47" s="7">
        <v>2023</v>
      </c>
      <c r="L47" s="7">
        <v>2024</v>
      </c>
      <c r="M47" s="7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31">
        <v>1</v>
      </c>
      <c r="B48" s="57">
        <v>2</v>
      </c>
      <c r="C48" s="57"/>
      <c r="D48" s="57"/>
      <c r="E48" s="7">
        <v>3</v>
      </c>
      <c r="F48" s="7"/>
      <c r="G48" s="7">
        <v>4</v>
      </c>
      <c r="H48" s="7">
        <v>5</v>
      </c>
      <c r="I48" s="7">
        <v>6</v>
      </c>
      <c r="J48" s="7">
        <v>7</v>
      </c>
      <c r="K48" s="7">
        <v>8</v>
      </c>
      <c r="L48" s="7">
        <v>9</v>
      </c>
      <c r="M48" s="7"/>
      <c r="N48" s="7"/>
      <c r="O48" s="49"/>
      <c r="P48" s="49"/>
      <c r="Q48" s="49"/>
      <c r="R48" s="49"/>
      <c r="S48" s="49"/>
      <c r="T48" s="49"/>
      <c r="U48" s="49"/>
      <c r="V48" s="49"/>
      <c r="W48" s="49"/>
      <c r="X48" s="50"/>
    </row>
    <row r="49" spans="1:24" ht="12.75">
      <c r="A49" s="15" t="s">
        <v>9</v>
      </c>
      <c r="B49" s="58" t="s">
        <v>8</v>
      </c>
      <c r="C49" s="58"/>
      <c r="D49" s="58"/>
      <c r="E49" s="9">
        <f>E50+E51+E52</f>
        <v>68200000</v>
      </c>
      <c r="F49" s="9">
        <f aca="true" t="shared" si="13" ref="F49:L49">F50+F51+F52</f>
        <v>68200000</v>
      </c>
      <c r="G49" s="9">
        <f t="shared" si="13"/>
        <v>69400000</v>
      </c>
      <c r="H49" s="9">
        <f t="shared" si="13"/>
        <v>69600000</v>
      </c>
      <c r="I49" s="9">
        <f t="shared" si="13"/>
        <v>69850000</v>
      </c>
      <c r="J49" s="9">
        <f t="shared" si="13"/>
        <v>70350000</v>
      </c>
      <c r="K49" s="9">
        <f t="shared" si="13"/>
        <v>70600000</v>
      </c>
      <c r="L49" s="9">
        <f t="shared" si="13"/>
        <v>71450000</v>
      </c>
      <c r="M49" s="9"/>
      <c r="N49" s="9"/>
      <c r="O49" s="8">
        <v>2013</v>
      </c>
      <c r="P49" s="8">
        <v>2014</v>
      </c>
      <c r="Q49" s="8">
        <v>2015</v>
      </c>
      <c r="R49" s="8">
        <v>2016</v>
      </c>
      <c r="S49" s="8">
        <v>2017</v>
      </c>
      <c r="T49" s="8">
        <v>2018</v>
      </c>
      <c r="U49" s="8">
        <v>2019</v>
      </c>
      <c r="V49" s="8">
        <v>2020</v>
      </c>
      <c r="W49" s="8">
        <v>2021</v>
      </c>
      <c r="X49" s="14">
        <v>2022</v>
      </c>
    </row>
    <row r="50" spans="1:24" ht="12.75">
      <c r="A50" s="17">
        <v>1</v>
      </c>
      <c r="B50" s="63" t="s">
        <v>5</v>
      </c>
      <c r="C50" s="63"/>
      <c r="D50" s="63"/>
      <c r="E50" s="6">
        <v>35000000</v>
      </c>
      <c r="F50" s="6">
        <v>35000000</v>
      </c>
      <c r="G50" s="6">
        <v>36000000</v>
      </c>
      <c r="H50" s="6">
        <v>36200000</v>
      </c>
      <c r="I50" s="6">
        <v>36450000</v>
      </c>
      <c r="J50" s="6">
        <v>36550000</v>
      </c>
      <c r="K50" s="6">
        <v>36800000</v>
      </c>
      <c r="L50" s="6">
        <v>37050000</v>
      </c>
      <c r="M50" s="6"/>
      <c r="N50" s="6"/>
      <c r="O50" s="8">
        <v>12</v>
      </c>
      <c r="P50" s="8">
        <v>13</v>
      </c>
      <c r="Q50" s="8">
        <v>14</v>
      </c>
      <c r="R50" s="8">
        <v>15</v>
      </c>
      <c r="S50" s="8">
        <v>16</v>
      </c>
      <c r="T50" s="8">
        <v>17</v>
      </c>
      <c r="U50" s="8">
        <v>18</v>
      </c>
      <c r="V50" s="8">
        <v>19</v>
      </c>
      <c r="W50" s="8">
        <v>20</v>
      </c>
      <c r="X50" s="14">
        <v>21</v>
      </c>
    </row>
    <row r="51" spans="1:24" ht="12.75">
      <c r="A51" s="17">
        <v>2</v>
      </c>
      <c r="B51" s="63" t="s">
        <v>6</v>
      </c>
      <c r="C51" s="63"/>
      <c r="D51" s="63"/>
      <c r="E51" s="6">
        <v>21200000</v>
      </c>
      <c r="F51" s="6">
        <v>21200000</v>
      </c>
      <c r="G51" s="6">
        <v>21300000</v>
      </c>
      <c r="H51" s="6">
        <v>21300000</v>
      </c>
      <c r="I51" s="6">
        <v>21300000</v>
      </c>
      <c r="J51" s="6">
        <v>21300000</v>
      </c>
      <c r="K51" s="6">
        <v>21300000</v>
      </c>
      <c r="L51" s="6">
        <v>21400000</v>
      </c>
      <c r="M51" s="6"/>
      <c r="N51" s="6"/>
      <c r="O51" s="6">
        <f aca="true" t="shared" si="14" ref="O51:X51">SUM(O52:O54)</f>
        <v>0</v>
      </c>
      <c r="P51" s="10">
        <f t="shared" si="14"/>
        <v>0</v>
      </c>
      <c r="Q51" s="10">
        <f t="shared" si="14"/>
        <v>0</v>
      </c>
      <c r="R51" s="10">
        <f t="shared" si="14"/>
        <v>0</v>
      </c>
      <c r="S51" s="10">
        <f t="shared" si="14"/>
        <v>0</v>
      </c>
      <c r="T51" s="10">
        <f t="shared" si="14"/>
        <v>0</v>
      </c>
      <c r="U51" s="10">
        <f t="shared" si="14"/>
        <v>0</v>
      </c>
      <c r="V51" s="10">
        <f t="shared" si="14"/>
        <v>0</v>
      </c>
      <c r="W51" s="10">
        <f t="shared" si="14"/>
        <v>0</v>
      </c>
      <c r="X51" s="16">
        <f t="shared" si="14"/>
        <v>0</v>
      </c>
    </row>
    <row r="52" spans="1:24" ht="12.75">
      <c r="A52" s="17">
        <v>3</v>
      </c>
      <c r="B52" s="63" t="s">
        <v>41</v>
      </c>
      <c r="C52" s="63"/>
      <c r="D52" s="63"/>
      <c r="E52" s="6">
        <v>12000000</v>
      </c>
      <c r="F52" s="6">
        <v>12000000</v>
      </c>
      <c r="G52" s="6">
        <v>12100000</v>
      </c>
      <c r="H52" s="6">
        <v>12100000</v>
      </c>
      <c r="I52" s="6">
        <v>12100000</v>
      </c>
      <c r="J52" s="6">
        <v>12500000</v>
      </c>
      <c r="K52" s="6">
        <v>12500000</v>
      </c>
      <c r="L52" s="6">
        <v>13000000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8"/>
    </row>
    <row r="53" spans="1:24" ht="12.75">
      <c r="A53" s="30" t="s">
        <v>42</v>
      </c>
      <c r="B53" s="85" t="s">
        <v>43</v>
      </c>
      <c r="C53" s="86"/>
      <c r="D53" s="87"/>
      <c r="E53" s="6">
        <v>68200000</v>
      </c>
      <c r="F53" s="6">
        <v>68200000</v>
      </c>
      <c r="G53" s="6">
        <v>69400000</v>
      </c>
      <c r="H53" s="6">
        <v>69600000</v>
      </c>
      <c r="I53" s="6">
        <v>69850000</v>
      </c>
      <c r="J53" s="6">
        <v>70350000</v>
      </c>
      <c r="K53" s="6">
        <v>70600000</v>
      </c>
      <c r="L53" s="6">
        <v>71450000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8"/>
    </row>
    <row r="54" spans="1:24" ht="12.75">
      <c r="A54" s="30" t="s">
        <v>44</v>
      </c>
      <c r="B54" s="85" t="s">
        <v>45</v>
      </c>
      <c r="C54" s="86"/>
      <c r="D54" s="87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8"/>
    </row>
    <row r="55" spans="1:24" ht="12.75">
      <c r="A55" s="17"/>
      <c r="B55" s="65" t="s">
        <v>46</v>
      </c>
      <c r="C55" s="66"/>
      <c r="D55" s="67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8"/>
    </row>
    <row r="56" spans="1:24" ht="12.75">
      <c r="A56" s="15" t="s">
        <v>10</v>
      </c>
      <c r="B56" s="82" t="s">
        <v>11</v>
      </c>
      <c r="C56" s="83"/>
      <c r="D56" s="84"/>
      <c r="E56" s="6">
        <f aca="true" t="shared" si="15" ref="E56:L56">E57+E60</f>
        <v>66000000</v>
      </c>
      <c r="F56" s="6">
        <f t="shared" si="15"/>
        <v>66000000</v>
      </c>
      <c r="G56" s="6">
        <f t="shared" si="15"/>
        <v>67000000</v>
      </c>
      <c r="H56" s="6">
        <f t="shared" si="15"/>
        <v>67000000</v>
      </c>
      <c r="I56" s="6">
        <f t="shared" si="15"/>
        <v>68000000</v>
      </c>
      <c r="J56" s="6">
        <f t="shared" si="15"/>
        <v>68000000</v>
      </c>
      <c r="K56" s="6">
        <f t="shared" si="15"/>
        <v>68800000</v>
      </c>
      <c r="L56" s="6">
        <f t="shared" si="15"/>
        <v>69000000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8"/>
    </row>
    <row r="57" spans="1:25" ht="12.75">
      <c r="A57" s="17">
        <v>1</v>
      </c>
      <c r="B57" s="75" t="s">
        <v>12</v>
      </c>
      <c r="C57" s="75"/>
      <c r="D57" s="75"/>
      <c r="E57" s="6">
        <v>66000000</v>
      </c>
      <c r="F57" s="6">
        <v>66000000</v>
      </c>
      <c r="G57" s="6">
        <v>67000000</v>
      </c>
      <c r="H57" s="6">
        <v>67000000</v>
      </c>
      <c r="I57" s="6">
        <v>68000000</v>
      </c>
      <c r="J57" s="6">
        <v>68000000</v>
      </c>
      <c r="K57" s="6">
        <v>68800000</v>
      </c>
      <c r="L57" s="6">
        <v>69000000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8"/>
      <c r="Y57" s="7"/>
    </row>
    <row r="58" spans="1:24" ht="12.75">
      <c r="A58" s="17"/>
      <c r="B58" s="81" t="s">
        <v>13</v>
      </c>
      <c r="C58" s="81"/>
      <c r="D58" s="81"/>
      <c r="E58" s="6">
        <v>620551</v>
      </c>
      <c r="F58" s="6">
        <v>585458</v>
      </c>
      <c r="G58" s="6">
        <v>453004</v>
      </c>
      <c r="H58" s="6">
        <v>372442</v>
      </c>
      <c r="I58" s="6">
        <v>290328</v>
      </c>
      <c r="J58" s="6">
        <v>208370</v>
      </c>
      <c r="K58" s="6">
        <v>119088</v>
      </c>
      <c r="L58" s="6">
        <v>51776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8"/>
    </row>
    <row r="59" spans="1:24" ht="12.75">
      <c r="A59" s="17"/>
      <c r="B59" s="71" t="s">
        <v>14</v>
      </c>
      <c r="C59" s="71"/>
      <c r="D59" s="7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8"/>
    </row>
    <row r="60" spans="1:24" ht="12.75">
      <c r="A60" s="17">
        <v>2</v>
      </c>
      <c r="B60" s="72" t="s">
        <v>15</v>
      </c>
      <c r="C60" s="72"/>
      <c r="D60" s="72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8"/>
    </row>
    <row r="61" spans="1:24" ht="12.75">
      <c r="A61" s="15" t="s">
        <v>16</v>
      </c>
      <c r="B61" s="73" t="s">
        <v>17</v>
      </c>
      <c r="C61" s="73"/>
      <c r="D61" s="73"/>
      <c r="E61" s="6">
        <f>(E49-E56)</f>
        <v>2200000</v>
      </c>
      <c r="F61" s="6">
        <f>(F49-F56)</f>
        <v>2200000</v>
      </c>
      <c r="G61" s="6">
        <f aca="true" t="shared" si="16" ref="G61:L61">(G49-G56)</f>
        <v>2400000</v>
      </c>
      <c r="H61" s="6">
        <f t="shared" si="16"/>
        <v>2600000</v>
      </c>
      <c r="I61" s="6">
        <f t="shared" si="16"/>
        <v>1850000</v>
      </c>
      <c r="J61" s="6">
        <f t="shared" si="16"/>
        <v>2350000</v>
      </c>
      <c r="K61" s="6">
        <f t="shared" si="16"/>
        <v>1800000</v>
      </c>
      <c r="L61" s="6">
        <f t="shared" si="16"/>
        <v>2450000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8"/>
    </row>
    <row r="62" spans="1:24" ht="12.75">
      <c r="A62" s="15" t="s">
        <v>19</v>
      </c>
      <c r="B62" s="74" t="s">
        <v>18</v>
      </c>
      <c r="C62" s="74"/>
      <c r="D62" s="7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8"/>
    </row>
    <row r="63" spans="1:24" ht="12.75">
      <c r="A63" s="17">
        <v>1</v>
      </c>
      <c r="B63" s="63" t="s">
        <v>20</v>
      </c>
      <c r="C63" s="63"/>
      <c r="D63" s="6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18"/>
    </row>
    <row r="64" spans="1:24" ht="19.5" customHeight="1">
      <c r="A64" s="17">
        <v>2</v>
      </c>
      <c r="B64" s="63" t="s">
        <v>21</v>
      </c>
      <c r="C64" s="63"/>
      <c r="D64" s="6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18"/>
    </row>
    <row r="65" spans="1:24" ht="12.75">
      <c r="A65" s="17"/>
      <c r="B65" s="63" t="s">
        <v>22</v>
      </c>
      <c r="C65" s="63"/>
      <c r="D65" s="6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8"/>
    </row>
    <row r="66" spans="1:24" ht="12.75">
      <c r="A66" s="17">
        <v>3</v>
      </c>
      <c r="B66" s="64" t="s">
        <v>37</v>
      </c>
      <c r="C66" s="64"/>
      <c r="D66" s="6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18"/>
    </row>
    <row r="67" spans="1:24" ht="12.75">
      <c r="A67" s="17"/>
      <c r="B67" s="65" t="s">
        <v>38</v>
      </c>
      <c r="C67" s="66"/>
      <c r="D67" s="6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8"/>
    </row>
    <row r="68" spans="1:24" ht="19.5" customHeight="1">
      <c r="A68" s="15" t="s">
        <v>23</v>
      </c>
      <c r="B68" s="80" t="s">
        <v>24</v>
      </c>
      <c r="C68" s="80"/>
      <c r="D68" s="80"/>
      <c r="E68" s="6">
        <v>1666667</v>
      </c>
      <c r="F68" s="6">
        <v>1666667</v>
      </c>
      <c r="G68" s="6">
        <v>1666667</v>
      </c>
      <c r="H68" s="6">
        <v>1666667</v>
      </c>
      <c r="I68" s="6">
        <v>1666667</v>
      </c>
      <c r="J68" s="6">
        <v>1666667</v>
      </c>
      <c r="K68" s="6">
        <v>1666667</v>
      </c>
      <c r="L68" s="6">
        <v>1485707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18"/>
    </row>
    <row r="69" spans="1:24" ht="12.75">
      <c r="A69" s="17">
        <v>1</v>
      </c>
      <c r="B69" s="70" t="s">
        <v>25</v>
      </c>
      <c r="C69" s="70"/>
      <c r="D69" s="7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18"/>
    </row>
    <row r="70" spans="1:24" ht="21.75" customHeight="1">
      <c r="A70" s="17">
        <v>2</v>
      </c>
      <c r="B70" s="70" t="s">
        <v>26</v>
      </c>
      <c r="C70" s="70"/>
      <c r="D70" s="70"/>
      <c r="E70" s="6">
        <f>E68</f>
        <v>1666667</v>
      </c>
      <c r="F70" s="6">
        <f aca="true" t="shared" si="17" ref="F70:L70">F68</f>
        <v>1666667</v>
      </c>
      <c r="G70" s="6">
        <f t="shared" si="17"/>
        <v>1666667</v>
      </c>
      <c r="H70" s="6">
        <f t="shared" si="17"/>
        <v>1666667</v>
      </c>
      <c r="I70" s="6">
        <f t="shared" si="17"/>
        <v>1666667</v>
      </c>
      <c r="J70" s="6">
        <f t="shared" si="17"/>
        <v>1666667</v>
      </c>
      <c r="K70" s="6">
        <f t="shared" si="17"/>
        <v>1666667</v>
      </c>
      <c r="L70" s="6">
        <f t="shared" si="17"/>
        <v>1485707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18"/>
    </row>
    <row r="71" spans="1:24" ht="12.75">
      <c r="A71" s="17"/>
      <c r="B71" s="65" t="s">
        <v>27</v>
      </c>
      <c r="C71" s="66"/>
      <c r="D71" s="6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8"/>
    </row>
    <row r="72" spans="1:24" ht="12.75">
      <c r="A72" s="17">
        <v>3</v>
      </c>
      <c r="B72" s="65" t="s">
        <v>28</v>
      </c>
      <c r="C72" s="66"/>
      <c r="D72" s="6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18"/>
    </row>
    <row r="73" spans="1:24" ht="12.75">
      <c r="A73" s="17"/>
      <c r="B73" s="62" t="s">
        <v>29</v>
      </c>
      <c r="C73" s="62"/>
      <c r="D73" s="62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18"/>
    </row>
    <row r="74" spans="1:24" ht="12.75">
      <c r="A74" s="15" t="s">
        <v>30</v>
      </c>
      <c r="B74" s="78" t="s">
        <v>31</v>
      </c>
      <c r="C74" s="78"/>
      <c r="D74" s="78"/>
      <c r="E74" s="6">
        <v>620551</v>
      </c>
      <c r="F74" s="6">
        <v>585458</v>
      </c>
      <c r="G74" s="6">
        <v>453004</v>
      </c>
      <c r="H74" s="6">
        <v>372442</v>
      </c>
      <c r="I74" s="6">
        <v>290328</v>
      </c>
      <c r="J74" s="6">
        <v>208370</v>
      </c>
      <c r="K74" s="6">
        <v>119088</v>
      </c>
      <c r="L74" s="6">
        <v>51776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18"/>
    </row>
    <row r="75" spans="1:24" ht="12.75">
      <c r="A75" s="15"/>
      <c r="B75" s="59" t="s">
        <v>54</v>
      </c>
      <c r="C75" s="60"/>
      <c r="D75" s="61"/>
      <c r="E75" s="6">
        <f>E74</f>
        <v>620551</v>
      </c>
      <c r="F75" s="6">
        <f aca="true" t="shared" si="18" ref="F75:L75">F74</f>
        <v>585458</v>
      </c>
      <c r="G75" s="6">
        <f t="shared" si="18"/>
        <v>453004</v>
      </c>
      <c r="H75" s="6">
        <f t="shared" si="18"/>
        <v>372442</v>
      </c>
      <c r="I75" s="6">
        <f t="shared" si="18"/>
        <v>290328</v>
      </c>
      <c r="J75" s="6">
        <f t="shared" si="18"/>
        <v>208370</v>
      </c>
      <c r="K75" s="6">
        <f t="shared" si="18"/>
        <v>119088</v>
      </c>
      <c r="L75" s="6">
        <f t="shared" si="18"/>
        <v>51776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8"/>
    </row>
    <row r="76" spans="1:24" ht="12.75">
      <c r="A76" s="15"/>
      <c r="B76" s="59" t="s">
        <v>53</v>
      </c>
      <c r="C76" s="60"/>
      <c r="D76" s="6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8"/>
    </row>
    <row r="77" spans="1:24" ht="12.75">
      <c r="A77" s="17"/>
      <c r="B77" s="70" t="s">
        <v>34</v>
      </c>
      <c r="C77" s="70"/>
      <c r="D77" s="70"/>
      <c r="E77" s="11">
        <f>(E74+E68)/E49%</f>
        <v>3.353692082111437</v>
      </c>
      <c r="F77" s="11">
        <f>(F74+F68)/F49%</f>
        <v>3.3022360703812317</v>
      </c>
      <c r="G77" s="11">
        <f aca="true" t="shared" si="19" ref="G77:L77">(G74+G68)/G49%</f>
        <v>3.054280979827089</v>
      </c>
      <c r="H77" s="11">
        <f t="shared" si="19"/>
        <v>2.9297543103448276</v>
      </c>
      <c r="I77" s="11">
        <f t="shared" si="19"/>
        <v>2.8017108088761633</v>
      </c>
      <c r="J77" s="11">
        <f t="shared" si="19"/>
        <v>2.6652977967306324</v>
      </c>
      <c r="K77" s="11">
        <f t="shared" si="19"/>
        <v>2.5293980169971673</v>
      </c>
      <c r="L77" s="11">
        <f t="shared" si="19"/>
        <v>2.1518306508047584</v>
      </c>
      <c r="M77" s="11"/>
      <c r="N77" s="11"/>
      <c r="O77" s="6"/>
      <c r="P77" s="6"/>
      <c r="Q77" s="6"/>
      <c r="R77" s="6"/>
      <c r="S77" s="6"/>
      <c r="T77" s="6"/>
      <c r="U77" s="6"/>
      <c r="V77" s="6"/>
      <c r="W77" s="6"/>
      <c r="X77" s="18"/>
    </row>
    <row r="78" spans="1:24" ht="12.75">
      <c r="A78" s="45" t="s">
        <v>32</v>
      </c>
      <c r="B78" s="79" t="s">
        <v>33</v>
      </c>
      <c r="C78" s="79"/>
      <c r="D78" s="79"/>
      <c r="E78" s="46">
        <f>N35+E64-E68</f>
        <v>11485709</v>
      </c>
      <c r="F78" s="46">
        <f aca="true" t="shared" si="20" ref="F78:L78">E78+F64-F68</f>
        <v>9819042</v>
      </c>
      <c r="G78" s="46">
        <f t="shared" si="20"/>
        <v>8152375</v>
      </c>
      <c r="H78" s="46">
        <f t="shared" si="20"/>
        <v>6485708</v>
      </c>
      <c r="I78" s="46">
        <f t="shared" si="20"/>
        <v>4819041</v>
      </c>
      <c r="J78" s="46">
        <f t="shared" si="20"/>
        <v>3152374</v>
      </c>
      <c r="K78" s="46">
        <f t="shared" si="20"/>
        <v>1485707</v>
      </c>
      <c r="L78" s="46">
        <f t="shared" si="20"/>
        <v>0</v>
      </c>
      <c r="M78" s="46"/>
      <c r="N78" s="46"/>
      <c r="O78" s="11" t="e">
        <f aca="true" t="shared" si="21" ref="O78:X78">(O76/O51)*100</f>
        <v>#DIV/0!</v>
      </c>
      <c r="P78" s="11" t="e">
        <f t="shared" si="21"/>
        <v>#DIV/0!</v>
      </c>
      <c r="Q78" s="11" t="e">
        <f t="shared" si="21"/>
        <v>#DIV/0!</v>
      </c>
      <c r="R78" s="11" t="e">
        <f t="shared" si="21"/>
        <v>#DIV/0!</v>
      </c>
      <c r="S78" s="11" t="e">
        <f t="shared" si="21"/>
        <v>#DIV/0!</v>
      </c>
      <c r="T78" s="11" t="e">
        <f t="shared" si="21"/>
        <v>#DIV/0!</v>
      </c>
      <c r="U78" s="11" t="e">
        <f t="shared" si="21"/>
        <v>#DIV/0!</v>
      </c>
      <c r="V78" s="11" t="e">
        <f t="shared" si="21"/>
        <v>#DIV/0!</v>
      </c>
      <c r="W78" s="11" t="e">
        <f t="shared" si="21"/>
        <v>#DIV/0!</v>
      </c>
      <c r="X78" s="19" t="e">
        <f t="shared" si="21"/>
        <v>#DIV/0!</v>
      </c>
    </row>
    <row r="79" spans="1:24" ht="21" customHeight="1">
      <c r="A79" s="17"/>
      <c r="B79" s="70" t="s">
        <v>35</v>
      </c>
      <c r="C79" s="70"/>
      <c r="D79" s="70"/>
      <c r="E79" s="11">
        <f aca="true" t="shared" si="22" ref="E79:L79">E78/E49%</f>
        <v>16.841215542521994</v>
      </c>
      <c r="F79" s="11">
        <f t="shared" si="22"/>
        <v>14.397422287390029</v>
      </c>
      <c r="G79" s="11">
        <f t="shared" si="22"/>
        <v>11.746938040345821</v>
      </c>
      <c r="H79" s="11">
        <f t="shared" si="22"/>
        <v>9.318545977011494</v>
      </c>
      <c r="I79" s="11">
        <f t="shared" si="22"/>
        <v>6.899128131710809</v>
      </c>
      <c r="J79" s="11">
        <f t="shared" si="22"/>
        <v>4.480986496090973</v>
      </c>
      <c r="K79" s="11">
        <f t="shared" si="22"/>
        <v>2.104400849858357</v>
      </c>
      <c r="L79" s="11">
        <f t="shared" si="22"/>
        <v>0</v>
      </c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18"/>
    </row>
    <row r="80" spans="1:24" ht="13.5" thickBot="1">
      <c r="A80" s="40" t="s">
        <v>47</v>
      </c>
      <c r="B80" s="102" t="s">
        <v>56</v>
      </c>
      <c r="C80" s="103"/>
      <c r="D80" s="104"/>
      <c r="E80" s="52" t="s">
        <v>55</v>
      </c>
      <c r="F80" s="52" t="s">
        <v>55</v>
      </c>
      <c r="G80" s="52" t="s">
        <v>55</v>
      </c>
      <c r="H80" s="52" t="s">
        <v>55</v>
      </c>
      <c r="I80" s="52" t="s">
        <v>55</v>
      </c>
      <c r="J80" s="52" t="s">
        <v>55</v>
      </c>
      <c r="K80" s="52" t="s">
        <v>55</v>
      </c>
      <c r="L80" s="52" t="s">
        <v>55</v>
      </c>
      <c r="M80" s="33"/>
      <c r="N80" s="34"/>
      <c r="O80" s="27" t="e">
        <f>(#REF!/O51)*100</f>
        <v>#REF!</v>
      </c>
      <c r="P80" s="21" t="e">
        <f>(#REF!/P51)*100</f>
        <v>#REF!</v>
      </c>
      <c r="Q80" s="21" t="e">
        <f>(#REF!/Q51)*100</f>
        <v>#REF!</v>
      </c>
      <c r="R80" s="21" t="e">
        <f>(#REF!/R51)*100</f>
        <v>#REF!</v>
      </c>
      <c r="S80" s="21" t="e">
        <f>(#REF!/S51)*100</f>
        <v>#REF!</v>
      </c>
      <c r="T80" s="21" t="e">
        <f>(#REF!/T51)*100</f>
        <v>#REF!</v>
      </c>
      <c r="U80" s="21" t="e">
        <f>(#REF!/U51)*100</f>
        <v>#REF!</v>
      </c>
      <c r="V80" s="21" t="e">
        <f>(#REF!/V51)*100</f>
        <v>#REF!</v>
      </c>
      <c r="W80" s="21" t="e">
        <f>(#REF!/W51)*100</f>
        <v>#REF!</v>
      </c>
      <c r="X80" s="23" t="e">
        <f>(#REF!/X51)*100</f>
        <v>#REF!</v>
      </c>
    </row>
    <row r="81" spans="1:24" ht="20.25" customHeight="1" thickBot="1">
      <c r="A81" s="32"/>
      <c r="B81" s="55" t="s">
        <v>50</v>
      </c>
      <c r="C81" s="56"/>
      <c r="D81" s="90"/>
      <c r="E81" s="43">
        <f aca="true" t="shared" si="23" ref="E81:L81">(E68+E74)/E49</f>
        <v>0.03353692082111437</v>
      </c>
      <c r="F81" s="43">
        <f t="shared" si="23"/>
        <v>0.033022360703812315</v>
      </c>
      <c r="G81" s="43">
        <f t="shared" si="23"/>
        <v>0.030542809798270894</v>
      </c>
      <c r="H81" s="43">
        <f t="shared" si="23"/>
        <v>0.029297543103448277</v>
      </c>
      <c r="I81" s="43">
        <f t="shared" si="23"/>
        <v>0.028017108088761632</v>
      </c>
      <c r="J81" s="43">
        <f t="shared" si="23"/>
        <v>0.026652977967306327</v>
      </c>
      <c r="K81" s="43">
        <f t="shared" si="23"/>
        <v>0.025293980169971673</v>
      </c>
      <c r="L81" s="43">
        <f t="shared" si="23"/>
        <v>0.021518306508047584</v>
      </c>
      <c r="M81" s="43"/>
      <c r="N81" s="44"/>
      <c r="O81" s="28"/>
      <c r="P81" s="28"/>
      <c r="Q81" s="28"/>
      <c r="R81" s="28"/>
      <c r="S81" s="28"/>
      <c r="T81" s="28"/>
      <c r="U81" s="28"/>
      <c r="V81" s="28"/>
      <c r="W81" s="28"/>
      <c r="X81" s="29"/>
    </row>
    <row r="82" spans="1:24" ht="21.75" customHeight="1" thickBot="1">
      <c r="A82" s="20"/>
      <c r="B82" s="105" t="s">
        <v>57</v>
      </c>
      <c r="C82" s="106"/>
      <c r="D82" s="107"/>
      <c r="E82" s="53">
        <v>0.1028</v>
      </c>
      <c r="F82" s="53">
        <v>0.0338</v>
      </c>
      <c r="G82" s="53">
        <v>0.0337</v>
      </c>
      <c r="H82" s="53">
        <v>0.033</v>
      </c>
      <c r="I82" s="53">
        <v>0.0347</v>
      </c>
      <c r="J82" s="53">
        <v>0.0328</v>
      </c>
      <c r="K82" s="53">
        <v>0.0324</v>
      </c>
      <c r="L82" s="53">
        <v>0.02847</v>
      </c>
      <c r="M82" s="53"/>
      <c r="N82" s="53"/>
      <c r="O82" s="28"/>
      <c r="P82" s="28"/>
      <c r="Q82" s="28"/>
      <c r="R82" s="28"/>
      <c r="S82" s="28"/>
      <c r="T82" s="28"/>
      <c r="U82" s="28"/>
      <c r="V82" s="28"/>
      <c r="W82" s="28"/>
      <c r="X82" s="29"/>
    </row>
    <row r="83" spans="5:24" ht="20.25" customHeight="1" thickBot="1">
      <c r="E83" s="1"/>
      <c r="F83" s="1"/>
      <c r="G83" s="1"/>
      <c r="H83" s="1"/>
      <c r="I83" s="1"/>
      <c r="J83" s="1"/>
      <c r="K83" s="1"/>
      <c r="L83" s="1"/>
      <c r="M83" s="1"/>
      <c r="N83" s="1"/>
      <c r="O83" s="28"/>
      <c r="P83" s="28"/>
      <c r="Q83" s="28"/>
      <c r="R83" s="28"/>
      <c r="S83" s="28"/>
      <c r="T83" s="28"/>
      <c r="U83" s="28"/>
      <c r="V83" s="28"/>
      <c r="W83" s="28"/>
      <c r="X83" s="29"/>
    </row>
    <row r="84" spans="15:24" ht="23.25" customHeight="1" thickBot="1">
      <c r="O84" s="28"/>
      <c r="P84" s="28"/>
      <c r="Q84" s="28"/>
      <c r="R84" s="28"/>
      <c r="S84" s="28"/>
      <c r="T84" s="28"/>
      <c r="U84" s="28"/>
      <c r="V84" s="28"/>
      <c r="W84" s="28"/>
      <c r="X84" s="29"/>
    </row>
    <row r="85" spans="15:24" ht="12.75">
      <c r="O85" s="1"/>
      <c r="P85" s="1"/>
      <c r="Q85" s="1"/>
      <c r="R85" s="1"/>
      <c r="S85" s="1"/>
      <c r="T85" s="1"/>
      <c r="U85" s="1"/>
      <c r="V85" s="1"/>
      <c r="W85" s="1"/>
      <c r="X85" s="1"/>
    </row>
  </sheetData>
  <mergeCells count="78">
    <mergeCell ref="B80:D80"/>
    <mergeCell ref="B81:D81"/>
    <mergeCell ref="B82:D82"/>
    <mergeCell ref="A3:A4"/>
    <mergeCell ref="B8:D8"/>
    <mergeCell ref="B9:D9"/>
    <mergeCell ref="B14:D14"/>
    <mergeCell ref="B15:D15"/>
    <mergeCell ref="B16:D16"/>
    <mergeCell ref="B13:D13"/>
    <mergeCell ref="E3:G3"/>
    <mergeCell ref="I3:X3"/>
    <mergeCell ref="B6:D6"/>
    <mergeCell ref="B7:D7"/>
    <mergeCell ref="B3:D4"/>
    <mergeCell ref="B5:D5"/>
    <mergeCell ref="B10:D10"/>
    <mergeCell ref="B11:D11"/>
    <mergeCell ref="B12:D12"/>
    <mergeCell ref="B17:D17"/>
    <mergeCell ref="B18:D18"/>
    <mergeCell ref="B19:D19"/>
    <mergeCell ref="B20:D20"/>
    <mergeCell ref="B21:D21"/>
    <mergeCell ref="B22:D22"/>
    <mergeCell ref="B23:D23"/>
    <mergeCell ref="B25:D25"/>
    <mergeCell ref="B24:D24"/>
    <mergeCell ref="B26:D26"/>
    <mergeCell ref="B27:D27"/>
    <mergeCell ref="B30:D30"/>
    <mergeCell ref="B31:D31"/>
    <mergeCell ref="B29:D29"/>
    <mergeCell ref="B28:D28"/>
    <mergeCell ref="B37:D37"/>
    <mergeCell ref="B38:D38"/>
    <mergeCell ref="B39:D39"/>
    <mergeCell ref="B34:D34"/>
    <mergeCell ref="B35:D35"/>
    <mergeCell ref="B36:D36"/>
    <mergeCell ref="B46:D47"/>
    <mergeCell ref="B48:D48"/>
    <mergeCell ref="B49:D49"/>
    <mergeCell ref="B50:D50"/>
    <mergeCell ref="B56:D56"/>
    <mergeCell ref="B53:D53"/>
    <mergeCell ref="B54:D54"/>
    <mergeCell ref="B55:D55"/>
    <mergeCell ref="B79:D79"/>
    <mergeCell ref="A46:A47"/>
    <mergeCell ref="B74:D74"/>
    <mergeCell ref="B77:D77"/>
    <mergeCell ref="B78:D78"/>
    <mergeCell ref="B68:D68"/>
    <mergeCell ref="B69:D69"/>
    <mergeCell ref="B67:D67"/>
    <mergeCell ref="B72:D72"/>
    <mergeCell ref="B58:D58"/>
    <mergeCell ref="M1:N1"/>
    <mergeCell ref="A1:L1"/>
    <mergeCell ref="B70:D70"/>
    <mergeCell ref="B59:D59"/>
    <mergeCell ref="B60:D60"/>
    <mergeCell ref="B61:D61"/>
    <mergeCell ref="B62:D62"/>
    <mergeCell ref="B51:D51"/>
    <mergeCell ref="B52:D52"/>
    <mergeCell ref="B57:D57"/>
    <mergeCell ref="B33:D33"/>
    <mergeCell ref="B32:D32"/>
    <mergeCell ref="B75:D75"/>
    <mergeCell ref="B76:D76"/>
    <mergeCell ref="B73:D73"/>
    <mergeCell ref="B63:D63"/>
    <mergeCell ref="B64:D64"/>
    <mergeCell ref="B65:D65"/>
    <mergeCell ref="B66:D66"/>
    <mergeCell ref="B71:D71"/>
  </mergeCells>
  <printOptions/>
  <pageMargins left="0.58" right="0.4" top="1" bottom="0.68" header="0.5" footer="0.5"/>
  <pageSetup fitToHeight="2" fitToWidth="2" horizontalDpi="600" verticalDpi="600" orientation="landscape" paperSize="9" scale="82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ESZ</cp:lastModifiedBy>
  <cp:lastPrinted>2010-10-25T07:25:02Z</cp:lastPrinted>
  <dcterms:created xsi:type="dcterms:W3CDTF">2007-06-11T06:44:42Z</dcterms:created>
  <dcterms:modified xsi:type="dcterms:W3CDTF">2010-10-25T07:27:05Z</dcterms:modified>
  <cp:category/>
  <cp:version/>
  <cp:contentType/>
  <cp:contentStatus/>
</cp:coreProperties>
</file>