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599" firstSheet="1" activeTab="1"/>
  </bookViews>
  <sheets>
    <sheet name="zał. nr 4 wyd.na progr.zm" sheetId="1" state="hidden" r:id="rId1"/>
    <sheet name="zał. nr 4" sheetId="2" r:id="rId2"/>
  </sheets>
  <definedNames>
    <definedName name="_xlnm.Print_Area" localSheetId="0">'zał. nr 4 wyd.na progr.zm'!$A$1:$Q$37</definedName>
  </definedNames>
  <calcPr fullCalcOnLoad="1"/>
</workbook>
</file>

<file path=xl/sharedStrings.xml><?xml version="1.0" encoding="utf-8"?>
<sst xmlns="http://schemas.openxmlformats.org/spreadsheetml/2006/main" count="122" uniqueCount="105">
  <si>
    <t>z tego:</t>
  </si>
  <si>
    <t>w tym:</t>
  </si>
  <si>
    <t>L.p.</t>
  </si>
  <si>
    <t>1.</t>
  </si>
  <si>
    <t>2.</t>
  </si>
  <si>
    <t>3.</t>
  </si>
  <si>
    <t>Projekt</t>
  </si>
  <si>
    <t>Kategoria interwencji funduszy strukturalnych</t>
  </si>
  <si>
    <t>Klasyfikacja dział rozdz. paragraf</t>
  </si>
  <si>
    <t>Środki z budżetu krajowego</t>
  </si>
  <si>
    <t>Środki z budżetu UE</t>
  </si>
  <si>
    <t>Planowane wydatki</t>
  </si>
  <si>
    <t>2007 r.</t>
  </si>
  <si>
    <t>Wydatki razem (9+13)</t>
  </si>
  <si>
    <t>Razem wydatki (10+11+12)</t>
  </si>
  <si>
    <t>z tego źródła finansowania</t>
  </si>
  <si>
    <t>pożyczki i kredyty</t>
  </si>
  <si>
    <t>obligacje</t>
  </si>
  <si>
    <t xml:space="preserve">pozostałe </t>
  </si>
  <si>
    <t>Wydatki razwm(14+15+16+17)</t>
  </si>
  <si>
    <t>z tego, źródła  finansowania</t>
  </si>
  <si>
    <t xml:space="preserve">Wydatki majątkowe razem </t>
  </si>
  <si>
    <t xml:space="preserve">Program </t>
  </si>
  <si>
    <t>Działanie</t>
  </si>
  <si>
    <t>Nazwa projektu</t>
  </si>
  <si>
    <t>Zintegrowany Program Operacyjny Rozwoju Regionalnego</t>
  </si>
  <si>
    <t>1.1</t>
  </si>
  <si>
    <t>1.1     Modernizacja i rozbudowa regionalnego układu transportowego</t>
  </si>
  <si>
    <t>Razem wydatki</t>
  </si>
  <si>
    <t>3/122</t>
  </si>
  <si>
    <t>§ 6050</t>
  </si>
  <si>
    <t>z tego: 2007 r.</t>
  </si>
  <si>
    <t>§ 6058</t>
  </si>
  <si>
    <t>pozostałe</t>
  </si>
  <si>
    <t>§ 6059</t>
  </si>
  <si>
    <t>Wydatki w okresie realizacji Projektu (całkowita wartość projektu  6+7)</t>
  </si>
  <si>
    <t xml:space="preserve">          Przebudowa drogi nr 1951D - I odc. Od Bielan do stacji PKP; od torów PKP do mostu na rz. Ślęza</t>
  </si>
  <si>
    <t xml:space="preserve">Wydatki na programy i projekty realizowane ze środków pochodzących z funduszy strukturalnych i Funduszu Spójności </t>
  </si>
  <si>
    <t>pożyczki na refinansowanie z budżetu państwa</t>
  </si>
  <si>
    <t>Priorytet</t>
  </si>
  <si>
    <t>1        Rozbudowa i modernizacja infrastruktury służącej wzmocnieniu konkurencyjności regionów</t>
  </si>
  <si>
    <t>Wyszczególnienie</t>
  </si>
  <si>
    <t>1.1.1</t>
  </si>
  <si>
    <t>1.1.2</t>
  </si>
  <si>
    <t>1.1.3</t>
  </si>
  <si>
    <t>pożyczek</t>
  </si>
  <si>
    <t>kredytów</t>
  </si>
  <si>
    <t>obligacji</t>
  </si>
  <si>
    <t>1.2</t>
  </si>
  <si>
    <t>1.2.1</t>
  </si>
  <si>
    <t>1.2.2</t>
  </si>
  <si>
    <t>pożyczki</t>
  </si>
  <si>
    <t>kredyty, w tym:</t>
  </si>
  <si>
    <t>1.2.3</t>
  </si>
  <si>
    <t>1.3</t>
  </si>
  <si>
    <t>Pożyczki, kredyty i obligacje na prefinansowanie</t>
  </si>
  <si>
    <t>1.3.1</t>
  </si>
  <si>
    <t>1.3.2</t>
  </si>
  <si>
    <t xml:space="preserve">Zaciągnięte zobowiązania </t>
  </si>
  <si>
    <t>Planowane zobowiązania</t>
  </si>
  <si>
    <t>Obsługa długu (2.1+2.2+2.3)</t>
  </si>
  <si>
    <t>2.1</t>
  </si>
  <si>
    <t>Spłata rat kapitałowych z wyłączeniem prefinansowania</t>
  </si>
  <si>
    <t>2.1.1</t>
  </si>
  <si>
    <t>2.1.2</t>
  </si>
  <si>
    <t>2.1.3</t>
  </si>
  <si>
    <t>kredytów i pożyczek</t>
  </si>
  <si>
    <t>wykup papierów wartościowych</t>
  </si>
  <si>
    <t>udzielonych poręczeń</t>
  </si>
  <si>
    <t>2.2</t>
  </si>
  <si>
    <t>Spłata zobowiązań z tytułu prefinansowania</t>
  </si>
  <si>
    <t>2.3</t>
  </si>
  <si>
    <t>Spłata odsetek i dyskonta</t>
  </si>
  <si>
    <t>Prognozowane dochody budżetowe</t>
  </si>
  <si>
    <t>Relacja do dochodów (w %)</t>
  </si>
  <si>
    <t>dług (1-2.1-2.2):3</t>
  </si>
  <si>
    <t>spłaty zadłużenia (2:3)</t>
  </si>
  <si>
    <t>spłaty zadłużenia po uwzględnieniu wyłączeń (2.1+2.3):3</t>
  </si>
  <si>
    <t>Planowane w roku budżetowym                                            ( bez prefinansowania)</t>
  </si>
  <si>
    <t>dług po uwzględnieniu wyłączeń                                                (1.1+1.2-2.1):3</t>
  </si>
  <si>
    <t>Zaciągnięte zobowiązania (bez prefinansowania)                      z tytułu:</t>
  </si>
  <si>
    <t xml:space="preserve">Wydatki pozostałe razem </t>
  </si>
  <si>
    <t>2        Wzmacnianie rozwoju zasobów ludzkich</t>
  </si>
  <si>
    <t>2.2     Wyrównywanie szans edukacyjnych poprzez programy stypendialne</t>
  </si>
  <si>
    <t>2/23</t>
  </si>
  <si>
    <t>Ogółem;(1+2)</t>
  </si>
  <si>
    <t xml:space="preserve">          Program stypendialny wspierajacy młodzież z obszarów wiejskich w powiecie wrocławskim</t>
  </si>
  <si>
    <t>Kwota długu (1-2.1) na koniec  31.12.</t>
  </si>
  <si>
    <t>Zobowiązania wg tytułów dłużnych: (1.1+1.2+1.3) na  01.01.</t>
  </si>
  <si>
    <t>Załącznik nr 3                                                            do uchwały Rady Powiatu nr VII/  53  /07                                                      z dnia 26 czerwca 2007 r.</t>
  </si>
  <si>
    <t xml:space="preserve">                                                                                                Prognoza</t>
  </si>
  <si>
    <t xml:space="preserve">zagraniczne </t>
  </si>
  <si>
    <t xml:space="preserve"> </t>
  </si>
  <si>
    <t>4.</t>
  </si>
  <si>
    <t>5.</t>
  </si>
  <si>
    <t>6.</t>
  </si>
  <si>
    <t>6.1</t>
  </si>
  <si>
    <t>6.2</t>
  </si>
  <si>
    <t>6.3</t>
  </si>
  <si>
    <t>6.4</t>
  </si>
  <si>
    <t>Prognozowane wydatki budżetowe</t>
  </si>
  <si>
    <t>Prognozowany wynik finansowy</t>
  </si>
  <si>
    <t>Prognoza kwoty długu i spłata na rok 2010 i lata następne</t>
  </si>
  <si>
    <t>Kwota długu na dzień 31.12.2009 r.</t>
  </si>
  <si>
    <t>Załącznik nr 2                                                                              do uchwały Rady Powiatu nr XXVI/226/10                                            z dnia 22 czerwca 2010 r.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</si>
</sst>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\ _z_ł_-;_-@_-"/>
    <numFmt numFmtId="169" formatCode="_-* #,##0.000\ _z_ł_-;\-* #,##0.000\ _z_ł_-;_-* &quot;-&quot;??\ _z_ł_-;_-@_-"/>
    <numFmt numFmtId="170" formatCode="_-* #,##0.0000\ _z_ł_-;\-* #,##0.0000\ _z_ł_-;_-* &quot;-&quot;??\ _z_ł_-;_-@_-"/>
    <numFmt numFmtId="171" formatCode="_-* #,##0.00000\ _z_ł_-;\-* #,##0.00000\ _z_ł_-;_-* &quot;-&quot;??\ _z_ł_-;_-@_-"/>
    <numFmt numFmtId="172" formatCode="_-* #,##0.000000\ _z_ł_-;\-* #,##0.000000\ _z_ł_-;_-* &quot;-&quot;??\ _z_ł_-;_-@_-"/>
    <numFmt numFmtId="173" formatCode="_-* #,##0.0000000\ _z_ł_-;\-* #,##0.0000000\ _z_ł_-;_-* &quot;-&quot;??\ _z_ł_-;_-@_-"/>
    <numFmt numFmtId="174" formatCode="_-* #,##0.0\ _z_ł_-;\-* #,##0.0\ _z_ł_-;_-* &quot;-&quot;??\ _z_ł_-;_-@_-"/>
  </numFmts>
  <fonts count="9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b/>
      <sz val="1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1" xfId="0" applyBorder="1" applyAlignment="1">
      <alignment/>
    </xf>
    <xf numFmtId="41" fontId="0" fillId="0" borderId="1" xfId="0" applyNumberFormat="1" applyBorder="1" applyAlignment="1">
      <alignment vertical="center"/>
    </xf>
    <xf numFmtId="41" fontId="5" fillId="0" borderId="1" xfId="0" applyNumberFormat="1" applyFont="1" applyBorder="1" applyAlignment="1">
      <alignment vertical="center"/>
    </xf>
    <xf numFmtId="0" fontId="0" fillId="0" borderId="2" xfId="0" applyBorder="1" applyAlignment="1">
      <alignment/>
    </xf>
    <xf numFmtId="41" fontId="0" fillId="0" borderId="1" xfId="0" applyNumberFormat="1" applyBorder="1" applyAlignment="1">
      <alignment/>
    </xf>
    <xf numFmtId="41" fontId="5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vertical="center" wrapText="1"/>
    </xf>
    <xf numFmtId="0" fontId="0" fillId="0" borderId="3" xfId="0" applyBorder="1" applyAlignment="1">
      <alignment/>
    </xf>
    <xf numFmtId="41" fontId="5" fillId="0" borderId="2" xfId="0" applyNumberFormat="1" applyFont="1" applyBorder="1" applyAlignment="1">
      <alignment/>
    </xf>
    <xf numFmtId="0" fontId="2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5" fillId="0" borderId="2" xfId="0" applyFont="1" applyBorder="1" applyAlignment="1">
      <alignment/>
    </xf>
    <xf numFmtId="0" fontId="0" fillId="0" borderId="5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1" fontId="6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41" fontId="7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 vertical="center"/>
    </xf>
    <xf numFmtId="2" fontId="7" fillId="0" borderId="0" xfId="0" applyNumberFormat="1" applyFont="1" applyAlignment="1">
      <alignment/>
    </xf>
    <xf numFmtId="43" fontId="6" fillId="0" borderId="1" xfId="0" applyNumberFormat="1" applyFont="1" applyBorder="1" applyAlignment="1">
      <alignment horizontal="center"/>
    </xf>
    <xf numFmtId="0" fontId="0" fillId="0" borderId="7" xfId="0" applyBorder="1" applyAlignment="1">
      <alignment/>
    </xf>
    <xf numFmtId="0" fontId="5" fillId="0" borderId="5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49" fontId="0" fillId="0" borderId="9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41" fontId="8" fillId="2" borderId="1" xfId="0" applyNumberFormat="1" applyFont="1" applyFill="1" applyBorder="1" applyAlignment="1">
      <alignment horizontal="right" vertical="center"/>
    </xf>
    <xf numFmtId="0" fontId="8" fillId="2" borderId="0" xfId="0" applyFont="1" applyFill="1" applyAlignment="1">
      <alignment vertical="center"/>
    </xf>
    <xf numFmtId="0" fontId="7" fillId="3" borderId="0" xfId="0" applyFont="1" applyFill="1" applyBorder="1" applyAlignment="1">
      <alignment/>
    </xf>
    <xf numFmtId="0" fontId="6" fillId="4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41" fontId="8" fillId="2" borderId="2" xfId="0" applyNumberFormat="1" applyFont="1" applyFill="1" applyBorder="1" applyAlignment="1">
      <alignment horizontal="right" vertical="center"/>
    </xf>
    <xf numFmtId="0" fontId="8" fillId="3" borderId="0" xfId="0" applyFont="1" applyFill="1" applyBorder="1" applyAlignment="1">
      <alignment vertical="center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0" xfId="0" applyFont="1" applyBorder="1" applyAlignment="1">
      <alignment/>
    </xf>
    <xf numFmtId="41" fontId="6" fillId="0" borderId="1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3" borderId="0" xfId="0" applyFont="1" applyFill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4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2" xfId="0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3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/>
    </xf>
    <xf numFmtId="0" fontId="6" fillId="4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left" vertical="center" wrapText="1"/>
    </xf>
    <xf numFmtId="0" fontId="6" fillId="4" borderId="14" xfId="0" applyFont="1" applyFill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workbookViewId="0" topLeftCell="C1">
      <selection activeCell="C1" sqref="A1:IV16384"/>
    </sheetView>
  </sheetViews>
  <sheetFormatPr defaultColWidth="9.140625" defaultRowHeight="12.75"/>
  <cols>
    <col min="1" max="1" width="5.8515625" style="0" customWidth="1"/>
    <col min="2" max="2" width="24.8515625" style="0" customWidth="1"/>
    <col min="3" max="3" width="10.7109375" style="0" customWidth="1"/>
    <col min="4" max="4" width="14.28125" style="0" customWidth="1"/>
    <col min="5" max="5" width="14.7109375" style="0" customWidth="1"/>
    <col min="6" max="6" width="14.140625" style="0" customWidth="1"/>
    <col min="7" max="8" width="13.7109375" style="0" bestFit="1" customWidth="1"/>
    <col min="9" max="9" width="14.421875" style="0" customWidth="1"/>
    <col min="12" max="12" width="13.57421875" style="0" customWidth="1"/>
    <col min="13" max="13" width="13.7109375" style="0" bestFit="1" customWidth="1"/>
    <col min="17" max="17" width="13.7109375" style="0" bestFit="1" customWidth="1"/>
  </cols>
  <sheetData>
    <row r="1" spans="14:17" ht="50.25" customHeight="1">
      <c r="N1" s="64" t="s">
        <v>89</v>
      </c>
      <c r="O1" s="64"/>
      <c r="P1" s="64"/>
      <c r="Q1" s="64"/>
    </row>
    <row r="3" spans="3:15" ht="15">
      <c r="C3" s="73" t="s">
        <v>37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6" spans="1:17" ht="12.75">
      <c r="A6" s="80" t="s">
        <v>2</v>
      </c>
      <c r="B6" s="89" t="s">
        <v>6</v>
      </c>
      <c r="C6" s="68" t="s">
        <v>7</v>
      </c>
      <c r="D6" s="68" t="s">
        <v>8</v>
      </c>
      <c r="E6" s="68" t="s">
        <v>35</v>
      </c>
      <c r="F6" s="92" t="s">
        <v>1</v>
      </c>
      <c r="G6" s="93"/>
      <c r="H6" s="70" t="s">
        <v>11</v>
      </c>
      <c r="I6" s="71"/>
      <c r="J6" s="71"/>
      <c r="K6" s="71"/>
      <c r="L6" s="71"/>
      <c r="M6" s="71"/>
      <c r="N6" s="71"/>
      <c r="O6" s="71"/>
      <c r="P6" s="71"/>
      <c r="Q6" s="72"/>
    </row>
    <row r="7" spans="1:17" ht="12.75">
      <c r="A7" s="81"/>
      <c r="B7" s="90"/>
      <c r="C7" s="94"/>
      <c r="D7" s="94"/>
      <c r="E7" s="94"/>
      <c r="F7" s="68" t="s">
        <v>9</v>
      </c>
      <c r="G7" s="80" t="s">
        <v>10</v>
      </c>
      <c r="H7" s="70" t="s">
        <v>12</v>
      </c>
      <c r="I7" s="71"/>
      <c r="J7" s="71"/>
      <c r="K7" s="71"/>
      <c r="L7" s="71"/>
      <c r="M7" s="71"/>
      <c r="N7" s="71"/>
      <c r="O7" s="71"/>
      <c r="P7" s="71"/>
      <c r="Q7" s="72"/>
    </row>
    <row r="8" spans="1:17" ht="12.75">
      <c r="A8" s="81"/>
      <c r="B8" s="90"/>
      <c r="C8" s="94"/>
      <c r="D8" s="94"/>
      <c r="E8" s="94"/>
      <c r="F8" s="94"/>
      <c r="G8" s="81"/>
      <c r="H8" s="80" t="s">
        <v>13</v>
      </c>
      <c r="I8" s="70" t="s">
        <v>0</v>
      </c>
      <c r="J8" s="71"/>
      <c r="K8" s="71"/>
      <c r="L8" s="71"/>
      <c r="M8" s="71"/>
      <c r="N8" s="71"/>
      <c r="O8" s="71"/>
      <c r="P8" s="71"/>
      <c r="Q8" s="72"/>
    </row>
    <row r="9" spans="1:17" ht="12.75">
      <c r="A9" s="81"/>
      <c r="B9" s="90"/>
      <c r="C9" s="94"/>
      <c r="D9" s="94"/>
      <c r="E9" s="94"/>
      <c r="F9" s="94"/>
      <c r="G9" s="81"/>
      <c r="H9" s="81"/>
      <c r="I9" s="70" t="s">
        <v>9</v>
      </c>
      <c r="J9" s="71"/>
      <c r="K9" s="71"/>
      <c r="L9" s="72"/>
      <c r="M9" s="70" t="s">
        <v>10</v>
      </c>
      <c r="N9" s="71"/>
      <c r="O9" s="71"/>
      <c r="P9" s="71"/>
      <c r="Q9" s="72"/>
    </row>
    <row r="10" spans="1:17" ht="12.75">
      <c r="A10" s="81"/>
      <c r="B10" s="90"/>
      <c r="C10" s="94"/>
      <c r="D10" s="94"/>
      <c r="E10" s="94"/>
      <c r="F10" s="94"/>
      <c r="G10" s="81"/>
      <c r="H10" s="81"/>
      <c r="I10" s="68" t="s">
        <v>14</v>
      </c>
      <c r="J10" s="70" t="s">
        <v>15</v>
      </c>
      <c r="K10" s="71"/>
      <c r="L10" s="72"/>
      <c r="M10" s="68" t="s">
        <v>19</v>
      </c>
      <c r="N10" s="70" t="s">
        <v>20</v>
      </c>
      <c r="O10" s="71"/>
      <c r="P10" s="71"/>
      <c r="Q10" s="72"/>
    </row>
    <row r="11" spans="1:18" ht="66" customHeight="1">
      <c r="A11" s="82"/>
      <c r="B11" s="91"/>
      <c r="C11" s="69"/>
      <c r="D11" s="69"/>
      <c r="E11" s="69"/>
      <c r="F11" s="69"/>
      <c r="G11" s="82"/>
      <c r="H11" s="82"/>
      <c r="I11" s="69"/>
      <c r="J11" s="9" t="s">
        <v>16</v>
      </c>
      <c r="K11" s="9" t="s">
        <v>17</v>
      </c>
      <c r="L11" s="9" t="s">
        <v>18</v>
      </c>
      <c r="M11" s="69"/>
      <c r="N11" s="9" t="s">
        <v>38</v>
      </c>
      <c r="O11" s="9" t="s">
        <v>16</v>
      </c>
      <c r="P11" s="9" t="s">
        <v>17</v>
      </c>
      <c r="Q11" s="9" t="s">
        <v>33</v>
      </c>
      <c r="R11" s="11"/>
    </row>
    <row r="12" spans="1:18" ht="12.75">
      <c r="A12" s="14">
        <v>1</v>
      </c>
      <c r="B12" s="10">
        <v>2</v>
      </c>
      <c r="C12" s="14">
        <v>3</v>
      </c>
      <c r="D12" s="18">
        <v>4</v>
      </c>
      <c r="E12" s="18">
        <v>5</v>
      </c>
      <c r="F12" s="18">
        <v>6</v>
      </c>
      <c r="G12" s="18">
        <v>7</v>
      </c>
      <c r="H12" s="18">
        <v>8</v>
      </c>
      <c r="I12" s="18">
        <v>9</v>
      </c>
      <c r="J12" s="18">
        <v>10</v>
      </c>
      <c r="K12" s="18">
        <v>11</v>
      </c>
      <c r="L12" s="18">
        <v>12</v>
      </c>
      <c r="M12" s="18">
        <v>13</v>
      </c>
      <c r="N12" s="18">
        <v>14</v>
      </c>
      <c r="O12" s="18">
        <v>15</v>
      </c>
      <c r="P12" s="18">
        <v>16</v>
      </c>
      <c r="Q12" s="19">
        <v>17</v>
      </c>
      <c r="R12" s="12"/>
    </row>
    <row r="13" spans="1:18" s="43" customFormat="1" ht="22.5" customHeight="1">
      <c r="A13" s="44" t="s">
        <v>3</v>
      </c>
      <c r="B13" s="40" t="s">
        <v>21</v>
      </c>
      <c r="C13" s="41"/>
      <c r="D13" s="29"/>
      <c r="E13" s="3">
        <f>F13+G13</f>
        <v>2450000</v>
      </c>
      <c r="F13" s="3">
        <f>F18</f>
        <v>961801</v>
      </c>
      <c r="G13" s="3">
        <f>G18</f>
        <v>1488199</v>
      </c>
      <c r="H13" s="3">
        <f>I13+M13</f>
        <v>2450000</v>
      </c>
      <c r="I13" s="3">
        <f>J13+K13+L13</f>
        <v>961801</v>
      </c>
      <c r="J13" s="3">
        <f>J18</f>
        <v>0</v>
      </c>
      <c r="K13" s="3">
        <f>K18</f>
        <v>0</v>
      </c>
      <c r="L13" s="3">
        <f>L18</f>
        <v>961801</v>
      </c>
      <c r="M13" s="3">
        <f>N13+O13+P13+Q13</f>
        <v>1488199</v>
      </c>
      <c r="N13" s="3">
        <f>N18</f>
        <v>0</v>
      </c>
      <c r="O13" s="3">
        <f>O18</f>
        <v>0</v>
      </c>
      <c r="P13" s="3">
        <f>P18</f>
        <v>0</v>
      </c>
      <c r="Q13" s="3">
        <f>Q18</f>
        <v>1488199</v>
      </c>
      <c r="R13" s="42"/>
    </row>
    <row r="14" spans="1:18" ht="12.75">
      <c r="A14" s="74" t="s">
        <v>26</v>
      </c>
      <c r="B14" s="4" t="s">
        <v>22</v>
      </c>
      <c r="C14" s="65" t="s">
        <v>25</v>
      </c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7"/>
      <c r="R14" s="12"/>
    </row>
    <row r="15" spans="1:18" ht="12.75">
      <c r="A15" s="75"/>
      <c r="B15" s="4" t="s">
        <v>39</v>
      </c>
      <c r="C15" s="77" t="s">
        <v>40</v>
      </c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9"/>
      <c r="R15" s="12"/>
    </row>
    <row r="16" spans="1:18" ht="12.75">
      <c r="A16" s="75"/>
      <c r="B16" s="4" t="s">
        <v>23</v>
      </c>
      <c r="C16" s="77" t="s">
        <v>27</v>
      </c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9"/>
      <c r="R16" s="12"/>
    </row>
    <row r="17" spans="1:18" ht="12.75">
      <c r="A17" s="75"/>
      <c r="B17" s="15" t="s">
        <v>24</v>
      </c>
      <c r="C17" s="86" t="s">
        <v>36</v>
      </c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8"/>
      <c r="R17" s="12"/>
    </row>
    <row r="18" spans="1:18" ht="12.75">
      <c r="A18" s="75"/>
      <c r="B18" s="16" t="s">
        <v>28</v>
      </c>
      <c r="C18" s="7"/>
      <c r="D18" s="7">
        <v>60014</v>
      </c>
      <c r="E18" s="6">
        <f>F18+G18</f>
        <v>2450000</v>
      </c>
      <c r="F18" s="6">
        <f>F19+F20+F21</f>
        <v>961801</v>
      </c>
      <c r="G18" s="6">
        <f>G19+G20+G21</f>
        <v>1488199</v>
      </c>
      <c r="H18" s="6">
        <f>I18+M18</f>
        <v>2450000</v>
      </c>
      <c r="I18" s="6">
        <f>J18+K18+L18</f>
        <v>961801</v>
      </c>
      <c r="J18" s="6">
        <f>J19+J20+J21+J22</f>
        <v>0</v>
      </c>
      <c r="K18" s="6">
        <f>K19+K20+K21+K22</f>
        <v>0</v>
      </c>
      <c r="L18" s="6">
        <f>L19+L20+L21+L22</f>
        <v>961801</v>
      </c>
      <c r="M18" s="6">
        <f>N18+O18+P18+Q18</f>
        <v>1488199</v>
      </c>
      <c r="N18" s="13">
        <f>N19+N20+N21+N22</f>
        <v>0</v>
      </c>
      <c r="O18" s="13">
        <f>O19+O20+O21+O22</f>
        <v>0</v>
      </c>
      <c r="P18" s="13">
        <f>P19+P20+P21+P22</f>
        <v>0</v>
      </c>
      <c r="Q18" s="6">
        <f>Q19+Q20+Q21+Q22</f>
        <v>1488199</v>
      </c>
      <c r="R18" s="12"/>
    </row>
    <row r="19" spans="1:17" ht="12.75">
      <c r="A19" s="75"/>
      <c r="B19" s="8" t="s">
        <v>31</v>
      </c>
      <c r="C19" s="1" t="s">
        <v>29</v>
      </c>
      <c r="D19" s="5" t="s">
        <v>30</v>
      </c>
      <c r="E19" s="6">
        <f>F19+G19</f>
        <v>465735</v>
      </c>
      <c r="F19" s="5">
        <v>465735</v>
      </c>
      <c r="G19" s="5"/>
      <c r="H19" s="6">
        <f>I19+M19</f>
        <v>465735</v>
      </c>
      <c r="I19" s="6">
        <f>J19+K19+L19</f>
        <v>465735</v>
      </c>
      <c r="J19" s="5"/>
      <c r="K19" s="5"/>
      <c r="L19" s="2">
        <v>465735</v>
      </c>
      <c r="M19" s="6">
        <f>N19+O19+P19+Q19</f>
        <v>0</v>
      </c>
      <c r="N19" s="5"/>
      <c r="O19" s="5"/>
      <c r="P19" s="5"/>
      <c r="Q19" s="5"/>
    </row>
    <row r="20" spans="1:17" ht="12.75">
      <c r="A20" s="75"/>
      <c r="C20" s="1"/>
      <c r="D20" s="5" t="s">
        <v>32</v>
      </c>
      <c r="E20" s="6">
        <f>F20+G20</f>
        <v>1488199</v>
      </c>
      <c r="F20" s="5"/>
      <c r="G20" s="5">
        <v>1488199</v>
      </c>
      <c r="H20" s="6">
        <f>I20+M20</f>
        <v>1488199</v>
      </c>
      <c r="I20" s="6">
        <f>J20+K20+L20</f>
        <v>0</v>
      </c>
      <c r="J20" s="5"/>
      <c r="K20" s="5"/>
      <c r="L20" s="5"/>
      <c r="M20" s="6">
        <f>N20+O20+P20+Q20</f>
        <v>1488199</v>
      </c>
      <c r="N20" s="5"/>
      <c r="O20" s="5"/>
      <c r="P20" s="5"/>
      <c r="Q20" s="5">
        <v>1488199</v>
      </c>
    </row>
    <row r="21" spans="1:17" ht="12.75">
      <c r="A21" s="76"/>
      <c r="C21" s="1"/>
      <c r="D21" s="5" t="s">
        <v>34</v>
      </c>
      <c r="E21" s="6">
        <f>F21+G21</f>
        <v>496066</v>
      </c>
      <c r="F21" s="5">
        <v>496066</v>
      </c>
      <c r="G21" s="5"/>
      <c r="H21" s="6">
        <f>I21+M21</f>
        <v>496066</v>
      </c>
      <c r="I21" s="6">
        <f>J21+K21+L21</f>
        <v>496066</v>
      </c>
      <c r="J21" s="5"/>
      <c r="K21" s="5"/>
      <c r="L21" s="5">
        <v>496066</v>
      </c>
      <c r="M21" s="6">
        <f>N21+O21+P21+Q21</f>
        <v>0</v>
      </c>
      <c r="N21" s="5"/>
      <c r="O21" s="5"/>
      <c r="P21" s="5"/>
      <c r="Q21" s="5"/>
    </row>
    <row r="22" spans="1:17" ht="12.75" hidden="1">
      <c r="A22" s="1"/>
      <c r="B22" s="17"/>
      <c r="C22" s="1"/>
      <c r="D22" s="5"/>
      <c r="E22" s="5"/>
      <c r="F22" s="5"/>
      <c r="G22" s="5"/>
      <c r="H22" s="5"/>
      <c r="I22" s="6"/>
      <c r="J22" s="5"/>
      <c r="K22" s="5"/>
      <c r="L22" s="5"/>
      <c r="M22" s="6"/>
      <c r="N22" s="5"/>
      <c r="O22" s="5"/>
      <c r="P22" s="5"/>
      <c r="Q22" s="5"/>
    </row>
    <row r="23" spans="1:18" s="43" customFormat="1" ht="24.75" customHeight="1">
      <c r="A23" s="39" t="s">
        <v>4</v>
      </c>
      <c r="B23" s="40" t="s">
        <v>81</v>
      </c>
      <c r="C23" s="41"/>
      <c r="D23" s="29"/>
      <c r="E23" s="3">
        <f>F23+G23</f>
        <v>72723</v>
      </c>
      <c r="F23" s="3">
        <f>F28</f>
        <v>23235</v>
      </c>
      <c r="G23" s="3">
        <f>G28</f>
        <v>49488</v>
      </c>
      <c r="H23" s="3">
        <f>I23+M23</f>
        <v>72723</v>
      </c>
      <c r="I23" s="3">
        <f>J23+K23+L23</f>
        <v>23235</v>
      </c>
      <c r="J23" s="3">
        <f>J28</f>
        <v>0</v>
      </c>
      <c r="K23" s="3">
        <f>K28</f>
        <v>0</v>
      </c>
      <c r="L23" s="3">
        <f>L28</f>
        <v>23235</v>
      </c>
      <c r="M23" s="3">
        <f>N23+O23+P23+Q23</f>
        <v>49488</v>
      </c>
      <c r="N23" s="3">
        <f>N28</f>
        <v>0</v>
      </c>
      <c r="O23" s="3">
        <f>O28</f>
        <v>0</v>
      </c>
      <c r="P23" s="3">
        <f>P28</f>
        <v>0</v>
      </c>
      <c r="Q23" s="3">
        <f>Q28</f>
        <v>49488</v>
      </c>
      <c r="R23" s="42"/>
    </row>
    <row r="24" spans="1:18" ht="12.75">
      <c r="A24" s="74" t="s">
        <v>61</v>
      </c>
      <c r="B24" s="17" t="s">
        <v>22</v>
      </c>
      <c r="C24" s="65" t="s">
        <v>25</v>
      </c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7"/>
      <c r="R24" s="12"/>
    </row>
    <row r="25" spans="1:18" ht="12.75">
      <c r="A25" s="83"/>
      <c r="B25" s="17" t="s">
        <v>39</v>
      </c>
      <c r="C25" s="77" t="s">
        <v>82</v>
      </c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9"/>
      <c r="R25" s="12"/>
    </row>
    <row r="26" spans="1:18" ht="12.75">
      <c r="A26" s="83"/>
      <c r="B26" s="17" t="s">
        <v>23</v>
      </c>
      <c r="C26" s="77" t="s">
        <v>83</v>
      </c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9"/>
      <c r="R26" s="12"/>
    </row>
    <row r="27" spans="1:18" ht="12.75">
      <c r="A27" s="83"/>
      <c r="B27" s="32" t="s">
        <v>24</v>
      </c>
      <c r="C27" s="86" t="s">
        <v>86</v>
      </c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8"/>
      <c r="R27" s="12"/>
    </row>
    <row r="28" spans="1:18" ht="12.75">
      <c r="A28" s="83"/>
      <c r="B28" s="33" t="s">
        <v>28</v>
      </c>
      <c r="C28" s="7"/>
      <c r="D28" s="7">
        <v>58415</v>
      </c>
      <c r="E28" s="6">
        <f>F28+G28</f>
        <v>72723</v>
      </c>
      <c r="F28" s="6">
        <f>F29+F31+F33+F35</f>
        <v>23235</v>
      </c>
      <c r="G28" s="6">
        <f>G29+G31+G33+G35</f>
        <v>49488</v>
      </c>
      <c r="H28" s="6">
        <f>I28+M28</f>
        <v>72723</v>
      </c>
      <c r="I28" s="6">
        <f>J28+K28+L28</f>
        <v>23235</v>
      </c>
      <c r="J28" s="6">
        <f>J29+J30+J31+J32</f>
        <v>0</v>
      </c>
      <c r="K28" s="6">
        <f>K29+K30+K31+K32</f>
        <v>0</v>
      </c>
      <c r="L28" s="6">
        <f>L29+L30+L31+L32+L34+L36</f>
        <v>23235</v>
      </c>
      <c r="M28" s="6">
        <f>M29+M31+M33+M35</f>
        <v>49488</v>
      </c>
      <c r="N28" s="6">
        <f>N29+N31+N33+N35</f>
        <v>0</v>
      </c>
      <c r="O28" s="6">
        <f>O29+O31+O33+O35</f>
        <v>0</v>
      </c>
      <c r="P28" s="6">
        <f>P29+P31+P33+P35</f>
        <v>0</v>
      </c>
      <c r="Q28" s="6">
        <f>Q29+Q31+Q33+Q35</f>
        <v>49488</v>
      </c>
      <c r="R28" s="12"/>
    </row>
    <row r="29" spans="1:17" ht="12.75">
      <c r="A29" s="84"/>
      <c r="B29" s="37" t="s">
        <v>31</v>
      </c>
      <c r="C29" s="36" t="s">
        <v>84</v>
      </c>
      <c r="D29" s="7">
        <v>58415</v>
      </c>
      <c r="E29" s="6">
        <f>F29+G29</f>
        <v>72723</v>
      </c>
      <c r="F29" s="5">
        <v>23235</v>
      </c>
      <c r="G29" s="5">
        <v>49488</v>
      </c>
      <c r="H29" s="6">
        <f>I29+M29</f>
        <v>72723</v>
      </c>
      <c r="I29" s="6">
        <f>J29+K29+L29</f>
        <v>23235</v>
      </c>
      <c r="J29" s="5"/>
      <c r="K29" s="5"/>
      <c r="L29" s="2">
        <v>23235</v>
      </c>
      <c r="M29" s="6">
        <f>N29+O29+P29+Q29</f>
        <v>49488</v>
      </c>
      <c r="N29" s="5"/>
      <c r="O29" s="5"/>
      <c r="P29" s="5"/>
      <c r="Q29" s="5">
        <v>49488</v>
      </c>
    </row>
    <row r="30" spans="1:17" ht="12.75" hidden="1">
      <c r="A30" s="84"/>
      <c r="B30" s="38"/>
      <c r="C30" s="35"/>
      <c r="D30" s="5"/>
      <c r="E30" s="6"/>
      <c r="F30" s="5"/>
      <c r="G30" s="5"/>
      <c r="H30" s="6"/>
      <c r="I30" s="6"/>
      <c r="J30" s="5"/>
      <c r="K30" s="5"/>
      <c r="L30" s="5"/>
      <c r="M30" s="6"/>
      <c r="N30" s="5"/>
      <c r="O30" s="5"/>
      <c r="P30" s="5"/>
      <c r="Q30" s="5"/>
    </row>
    <row r="31" spans="1:17" ht="12.75" hidden="1">
      <c r="A31" s="84"/>
      <c r="B31" s="38"/>
      <c r="C31" s="35"/>
      <c r="D31" s="5"/>
      <c r="E31" s="6"/>
      <c r="F31" s="5"/>
      <c r="G31" s="5"/>
      <c r="H31" s="6"/>
      <c r="I31" s="6"/>
      <c r="J31" s="5"/>
      <c r="K31" s="5"/>
      <c r="L31" s="5"/>
      <c r="M31" s="6"/>
      <c r="N31" s="5"/>
      <c r="O31" s="5"/>
      <c r="P31" s="5"/>
      <c r="Q31" s="5"/>
    </row>
    <row r="32" spans="1:17" ht="12.75" hidden="1">
      <c r="A32" s="84"/>
      <c r="B32" s="38"/>
      <c r="C32" s="35"/>
      <c r="D32" s="5"/>
      <c r="E32" s="6"/>
      <c r="F32" s="5"/>
      <c r="G32" s="5"/>
      <c r="H32" s="6"/>
      <c r="I32" s="6"/>
      <c r="J32" s="5"/>
      <c r="K32" s="5"/>
      <c r="L32" s="5"/>
      <c r="M32" s="6"/>
      <c r="N32" s="5"/>
      <c r="O32" s="5"/>
      <c r="P32" s="5"/>
      <c r="Q32" s="5"/>
    </row>
    <row r="33" spans="1:17" ht="12.75" hidden="1">
      <c r="A33" s="84"/>
      <c r="B33" s="38"/>
      <c r="C33" s="35"/>
      <c r="D33" s="5"/>
      <c r="E33" s="6"/>
      <c r="F33" s="5"/>
      <c r="G33" s="5"/>
      <c r="H33" s="6"/>
      <c r="I33" s="6"/>
      <c r="J33" s="5"/>
      <c r="K33" s="5"/>
      <c r="L33" s="5"/>
      <c r="M33" s="6"/>
      <c r="N33" s="5"/>
      <c r="O33" s="5"/>
      <c r="P33" s="5"/>
      <c r="Q33" s="5"/>
    </row>
    <row r="34" spans="1:17" ht="12.75" hidden="1">
      <c r="A34" s="84"/>
      <c r="B34" s="38"/>
      <c r="C34" s="35"/>
      <c r="D34" s="5"/>
      <c r="E34" s="6"/>
      <c r="F34" s="5"/>
      <c r="G34" s="5"/>
      <c r="H34" s="6"/>
      <c r="I34" s="6"/>
      <c r="J34" s="5"/>
      <c r="K34" s="5"/>
      <c r="L34" s="5"/>
      <c r="M34" s="6"/>
      <c r="N34" s="5"/>
      <c r="O34" s="5"/>
      <c r="P34" s="5"/>
      <c r="Q34" s="5"/>
    </row>
    <row r="35" spans="1:17" ht="12.75" hidden="1">
      <c r="A35" s="84"/>
      <c r="B35" s="38"/>
      <c r="C35" s="35"/>
      <c r="D35" s="5"/>
      <c r="E35" s="6"/>
      <c r="F35" s="5"/>
      <c r="G35" s="5"/>
      <c r="H35" s="6"/>
      <c r="I35" s="6"/>
      <c r="J35" s="5"/>
      <c r="K35" s="5"/>
      <c r="L35" s="5"/>
      <c r="M35" s="6"/>
      <c r="N35" s="5"/>
      <c r="O35" s="5"/>
      <c r="P35" s="5"/>
      <c r="Q35" s="5"/>
    </row>
    <row r="36" spans="1:17" ht="12.75" hidden="1">
      <c r="A36" s="85"/>
      <c r="B36" s="34"/>
      <c r="C36" s="35"/>
      <c r="D36" s="5"/>
      <c r="E36" s="6"/>
      <c r="F36" s="5"/>
      <c r="G36" s="5"/>
      <c r="H36" s="6"/>
      <c r="I36" s="6"/>
      <c r="J36" s="5"/>
      <c r="K36" s="5"/>
      <c r="L36" s="5"/>
      <c r="M36" s="6"/>
      <c r="N36" s="5"/>
      <c r="O36" s="5"/>
      <c r="P36" s="5"/>
      <c r="Q36" s="5"/>
    </row>
    <row r="37" spans="1:17" s="45" customFormat="1" ht="24" customHeight="1">
      <c r="A37" s="41"/>
      <c r="B37" s="46" t="s">
        <v>85</v>
      </c>
      <c r="C37" s="41"/>
      <c r="D37" s="3"/>
      <c r="E37" s="3">
        <f>E13+E28</f>
        <v>2522723</v>
      </c>
      <c r="F37" s="3">
        <f aca="true" t="shared" si="0" ref="F37:Q37">F13+F28</f>
        <v>985036</v>
      </c>
      <c r="G37" s="3">
        <f t="shared" si="0"/>
        <v>1537687</v>
      </c>
      <c r="H37" s="3">
        <f t="shared" si="0"/>
        <v>2522723</v>
      </c>
      <c r="I37" s="3">
        <f t="shared" si="0"/>
        <v>985036</v>
      </c>
      <c r="J37" s="3">
        <f t="shared" si="0"/>
        <v>0</v>
      </c>
      <c r="K37" s="3">
        <f t="shared" si="0"/>
        <v>0</v>
      </c>
      <c r="L37" s="3">
        <f t="shared" si="0"/>
        <v>985036</v>
      </c>
      <c r="M37" s="3">
        <f t="shared" si="0"/>
        <v>1537687</v>
      </c>
      <c r="N37" s="3">
        <f t="shared" si="0"/>
        <v>0</v>
      </c>
      <c r="O37" s="3">
        <f t="shared" si="0"/>
        <v>0</v>
      </c>
      <c r="P37" s="3">
        <f t="shared" si="0"/>
        <v>0</v>
      </c>
      <c r="Q37" s="3">
        <f t="shared" si="0"/>
        <v>1537687</v>
      </c>
    </row>
  </sheetData>
  <mergeCells count="30">
    <mergeCell ref="C24:Q24"/>
    <mergeCell ref="C25:Q25"/>
    <mergeCell ref="C26:Q26"/>
    <mergeCell ref="C27:Q27"/>
    <mergeCell ref="A24:A36"/>
    <mergeCell ref="C17:Q17"/>
    <mergeCell ref="A6:A11"/>
    <mergeCell ref="B6:B11"/>
    <mergeCell ref="F6:G6"/>
    <mergeCell ref="F7:F11"/>
    <mergeCell ref="G7:G11"/>
    <mergeCell ref="C6:C11"/>
    <mergeCell ref="D6:D11"/>
    <mergeCell ref="E6:E11"/>
    <mergeCell ref="A14:A21"/>
    <mergeCell ref="C15:Q15"/>
    <mergeCell ref="C16:Q16"/>
    <mergeCell ref="H6:Q6"/>
    <mergeCell ref="H7:Q7"/>
    <mergeCell ref="H8:H11"/>
    <mergeCell ref="I8:Q8"/>
    <mergeCell ref="I9:L9"/>
    <mergeCell ref="I10:I11"/>
    <mergeCell ref="J10:L10"/>
    <mergeCell ref="N1:Q1"/>
    <mergeCell ref="C14:Q14"/>
    <mergeCell ref="M10:M11"/>
    <mergeCell ref="M9:Q9"/>
    <mergeCell ref="C3:O3"/>
    <mergeCell ref="N10:Q10"/>
  </mergeCells>
  <printOptions/>
  <pageMargins left="0.75" right="0.75" top="1" bottom="1" header="0.5" footer="0.5"/>
  <pageSetup horizontalDpi="600" verticalDpi="600" orientation="landscape" paperSize="9" scale="61" r:id="rId1"/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39"/>
  <sheetViews>
    <sheetView tabSelected="1" workbookViewId="0" topLeftCell="F1">
      <selection activeCell="AJ18" sqref="AJ18"/>
    </sheetView>
  </sheetViews>
  <sheetFormatPr defaultColWidth="9.140625" defaultRowHeight="12.75"/>
  <cols>
    <col min="1" max="1" width="7.57421875" style="20" customWidth="1"/>
    <col min="2" max="2" width="50.28125" style="20" customWidth="1"/>
    <col min="3" max="3" width="20.00390625" style="20" customWidth="1"/>
    <col min="4" max="4" width="20.8515625" style="20" customWidth="1"/>
    <col min="5" max="5" width="19.140625" style="20" customWidth="1"/>
    <col min="6" max="6" width="18.8515625" style="20" customWidth="1"/>
    <col min="7" max="7" width="17.421875" style="20" customWidth="1"/>
    <col min="8" max="8" width="17.7109375" style="20" customWidth="1"/>
    <col min="9" max="9" width="19.140625" style="20" customWidth="1"/>
    <col min="10" max="10" width="21.00390625" style="20" customWidth="1"/>
    <col min="11" max="11" width="22.421875" style="20" customWidth="1"/>
    <col min="12" max="12" width="23.140625" style="20" customWidth="1"/>
    <col min="13" max="13" width="23.28125" style="20" customWidth="1"/>
    <col min="14" max="14" width="18.8515625" style="20" customWidth="1"/>
    <col min="15" max="15" width="20.8515625" style="20" customWidth="1"/>
    <col min="16" max="16" width="19.8515625" style="20" customWidth="1"/>
    <col min="17" max="17" width="19.421875" style="20" customWidth="1"/>
    <col min="18" max="18" width="19.57421875" style="20" customWidth="1"/>
    <col min="19" max="16384" width="9.140625" style="20" customWidth="1"/>
  </cols>
  <sheetData>
    <row r="1" spans="9:10" ht="44.25" customHeight="1">
      <c r="I1" s="95" t="s">
        <v>104</v>
      </c>
      <c r="J1" s="95"/>
    </row>
    <row r="2" ht="14.25">
      <c r="A2" s="20" t="s">
        <v>92</v>
      </c>
    </row>
    <row r="3" spans="2:8" ht="15.75">
      <c r="B3" s="96" t="s">
        <v>102</v>
      </c>
      <c r="C3" s="96"/>
      <c r="D3" s="96"/>
      <c r="E3" s="96"/>
      <c r="F3" s="96"/>
      <c r="G3" s="21"/>
      <c r="H3" s="21"/>
    </row>
    <row r="4" spans="2:8" ht="12" customHeight="1">
      <c r="B4" s="21"/>
      <c r="C4" s="21"/>
      <c r="D4" s="21"/>
      <c r="E4" s="21"/>
      <c r="F4" s="21"/>
      <c r="G4" s="21"/>
      <c r="H4" s="21"/>
    </row>
    <row r="6" spans="1:25" ht="63.75" customHeight="1">
      <c r="A6" s="97" t="s">
        <v>2</v>
      </c>
      <c r="B6" s="97" t="s">
        <v>41</v>
      </c>
      <c r="C6" s="99" t="s">
        <v>103</v>
      </c>
      <c r="D6" s="101" t="s">
        <v>90</v>
      </c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51"/>
      <c r="T6" s="51"/>
      <c r="U6" s="51"/>
      <c r="V6" s="51"/>
      <c r="W6" s="51"/>
      <c r="X6" s="51"/>
      <c r="Y6" s="51"/>
    </row>
    <row r="7" spans="1:25" ht="15">
      <c r="A7" s="98"/>
      <c r="B7" s="98"/>
      <c r="C7" s="100"/>
      <c r="D7" s="52">
        <v>2010</v>
      </c>
      <c r="E7" s="52">
        <v>2011</v>
      </c>
      <c r="F7" s="52">
        <v>2012</v>
      </c>
      <c r="G7" s="52">
        <v>2013</v>
      </c>
      <c r="H7" s="52">
        <v>2014</v>
      </c>
      <c r="I7" s="52">
        <v>2015</v>
      </c>
      <c r="J7" s="52">
        <v>2016</v>
      </c>
      <c r="K7" s="52">
        <v>2017</v>
      </c>
      <c r="L7" s="52">
        <v>2018</v>
      </c>
      <c r="M7" s="52">
        <v>2019</v>
      </c>
      <c r="N7" s="52">
        <v>2020</v>
      </c>
      <c r="O7" s="52">
        <v>2021</v>
      </c>
      <c r="P7" s="52">
        <v>2022</v>
      </c>
      <c r="Q7" s="52">
        <v>2023</v>
      </c>
      <c r="R7" s="52">
        <v>2024</v>
      </c>
      <c r="S7" s="51"/>
      <c r="T7" s="51"/>
      <c r="U7" s="51"/>
      <c r="V7" s="51"/>
      <c r="W7" s="51"/>
      <c r="X7" s="51"/>
      <c r="Y7" s="51"/>
    </row>
    <row r="8" spans="1:25" ht="14.25" customHeight="1">
      <c r="A8" s="22">
        <v>1</v>
      </c>
      <c r="B8" s="22">
        <v>2</v>
      </c>
      <c r="C8" s="53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  <c r="R8" s="22">
        <v>18</v>
      </c>
      <c r="S8" s="51"/>
      <c r="T8" s="51"/>
      <c r="U8" s="51"/>
      <c r="V8" s="51"/>
      <c r="W8" s="51"/>
      <c r="X8" s="51"/>
      <c r="Y8" s="51"/>
    </row>
    <row r="9" spans="1:69" s="50" customFormat="1" ht="31.5" customHeight="1">
      <c r="A9" s="47"/>
      <c r="B9" s="48" t="s">
        <v>87</v>
      </c>
      <c r="C9" s="54">
        <f aca="true" t="shared" si="0" ref="C9:R9">C11-C25</f>
        <v>33909954</v>
      </c>
      <c r="D9" s="49">
        <f t="shared" si="0"/>
        <v>30425107</v>
      </c>
      <c r="E9" s="49">
        <f t="shared" si="0"/>
        <v>26940260</v>
      </c>
      <c r="F9" s="49">
        <f t="shared" si="0"/>
        <v>23455413</v>
      </c>
      <c r="G9" s="49">
        <f t="shared" si="0"/>
        <v>19970566</v>
      </c>
      <c r="H9" s="49">
        <f t="shared" si="0"/>
        <v>16485710</v>
      </c>
      <c r="I9" s="49">
        <f t="shared" si="0"/>
        <v>14819043</v>
      </c>
      <c r="J9" s="49">
        <f t="shared" si="0"/>
        <v>13152376</v>
      </c>
      <c r="K9" s="49">
        <f t="shared" si="0"/>
        <v>11485709</v>
      </c>
      <c r="L9" s="49">
        <f t="shared" si="0"/>
        <v>9819042</v>
      </c>
      <c r="M9" s="49">
        <f t="shared" si="0"/>
        <v>8152375</v>
      </c>
      <c r="N9" s="49">
        <f t="shared" si="0"/>
        <v>6485708</v>
      </c>
      <c r="O9" s="49">
        <f t="shared" si="0"/>
        <v>4819041</v>
      </c>
      <c r="P9" s="49">
        <f t="shared" si="0"/>
        <v>3152374</v>
      </c>
      <c r="Q9" s="49">
        <f t="shared" si="0"/>
        <v>1485707</v>
      </c>
      <c r="R9" s="49">
        <f t="shared" si="0"/>
        <v>0</v>
      </c>
      <c r="S9" s="55"/>
      <c r="T9" s="55"/>
      <c r="U9" s="55"/>
      <c r="V9" s="55"/>
      <c r="W9" s="55"/>
      <c r="X9" s="55"/>
      <c r="Y9" s="55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</row>
    <row r="10" spans="1:19" ht="14.25" customHeight="1" hidden="1">
      <c r="A10" s="22"/>
      <c r="B10" s="22"/>
      <c r="C10" s="56"/>
      <c r="D10" s="57"/>
      <c r="E10" s="57"/>
      <c r="F10" s="57"/>
      <c r="G10" s="57"/>
      <c r="H10" s="57"/>
      <c r="I10" s="57"/>
      <c r="J10" s="58"/>
      <c r="K10" s="58"/>
      <c r="L10" s="58"/>
      <c r="M10" s="58"/>
      <c r="N10" s="58"/>
      <c r="O10" s="58"/>
      <c r="P10" s="58"/>
      <c r="Q10" s="58"/>
      <c r="R10" s="58"/>
      <c r="S10" s="59"/>
    </row>
    <row r="11" spans="1:19" ht="25.5" customHeight="1">
      <c r="A11" s="23" t="s">
        <v>3</v>
      </c>
      <c r="B11" s="24" t="s">
        <v>88</v>
      </c>
      <c r="C11" s="25">
        <f>C12+C16+C21</f>
        <v>34819044</v>
      </c>
      <c r="D11" s="25">
        <f aca="true" t="shared" si="1" ref="D11:R11">D12+D16+D21</f>
        <v>33909954</v>
      </c>
      <c r="E11" s="25">
        <f t="shared" si="1"/>
        <v>30425107</v>
      </c>
      <c r="F11" s="25">
        <f t="shared" si="1"/>
        <v>26940260</v>
      </c>
      <c r="G11" s="25">
        <f t="shared" si="1"/>
        <v>23455413</v>
      </c>
      <c r="H11" s="25">
        <f t="shared" si="1"/>
        <v>19970566</v>
      </c>
      <c r="I11" s="25">
        <f t="shared" si="1"/>
        <v>16485710</v>
      </c>
      <c r="J11" s="25">
        <f t="shared" si="1"/>
        <v>14819043</v>
      </c>
      <c r="K11" s="25">
        <f t="shared" si="1"/>
        <v>13152376</v>
      </c>
      <c r="L11" s="25">
        <f t="shared" si="1"/>
        <v>11485709</v>
      </c>
      <c r="M11" s="25">
        <f t="shared" si="1"/>
        <v>9819042</v>
      </c>
      <c r="N11" s="25">
        <f t="shared" si="1"/>
        <v>8152375</v>
      </c>
      <c r="O11" s="25">
        <f t="shared" si="1"/>
        <v>6485708</v>
      </c>
      <c r="P11" s="25">
        <f t="shared" si="1"/>
        <v>4819041</v>
      </c>
      <c r="Q11" s="25">
        <f t="shared" si="1"/>
        <v>3152374</v>
      </c>
      <c r="R11" s="25">
        <f t="shared" si="1"/>
        <v>1485707</v>
      </c>
      <c r="S11" s="59"/>
    </row>
    <row r="12" spans="1:19" ht="30">
      <c r="A12" s="23" t="s">
        <v>26</v>
      </c>
      <c r="B12" s="24" t="s">
        <v>80</v>
      </c>
      <c r="C12" s="25">
        <f>C13+C14+C15</f>
        <v>34819044</v>
      </c>
      <c r="D12" s="25">
        <f aca="true" t="shared" si="2" ref="D12:R12">D13+D14+D15</f>
        <v>33909954</v>
      </c>
      <c r="E12" s="25">
        <f t="shared" si="2"/>
        <v>30425107</v>
      </c>
      <c r="F12" s="25">
        <f t="shared" si="2"/>
        <v>26940260</v>
      </c>
      <c r="G12" s="25">
        <f t="shared" si="2"/>
        <v>23455413</v>
      </c>
      <c r="H12" s="25">
        <f t="shared" si="2"/>
        <v>19970566</v>
      </c>
      <c r="I12" s="25">
        <f t="shared" si="2"/>
        <v>16485710</v>
      </c>
      <c r="J12" s="25">
        <f t="shared" si="2"/>
        <v>14819043</v>
      </c>
      <c r="K12" s="25">
        <f t="shared" si="2"/>
        <v>13152376</v>
      </c>
      <c r="L12" s="25">
        <f t="shared" si="2"/>
        <v>11485709</v>
      </c>
      <c r="M12" s="25">
        <f t="shared" si="2"/>
        <v>9819042</v>
      </c>
      <c r="N12" s="25">
        <f t="shared" si="2"/>
        <v>8152375</v>
      </c>
      <c r="O12" s="25">
        <f t="shared" si="2"/>
        <v>6485708</v>
      </c>
      <c r="P12" s="25">
        <f t="shared" si="2"/>
        <v>4819041</v>
      </c>
      <c r="Q12" s="25">
        <f t="shared" si="2"/>
        <v>3152374</v>
      </c>
      <c r="R12" s="25">
        <f t="shared" si="2"/>
        <v>1485707</v>
      </c>
      <c r="S12" s="59"/>
    </row>
    <row r="13" spans="1:19" ht="14.25">
      <c r="A13" s="26" t="s">
        <v>42</v>
      </c>
      <c r="B13" s="27" t="s">
        <v>45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59"/>
    </row>
    <row r="14" spans="1:19" ht="14.25">
      <c r="A14" s="26" t="s">
        <v>43</v>
      </c>
      <c r="B14" s="27" t="s">
        <v>46</v>
      </c>
      <c r="C14" s="28">
        <v>34819044</v>
      </c>
      <c r="D14" s="28">
        <v>33909954</v>
      </c>
      <c r="E14" s="28">
        <v>30425107</v>
      </c>
      <c r="F14" s="28">
        <v>26940260</v>
      </c>
      <c r="G14" s="28">
        <v>23455413</v>
      </c>
      <c r="H14" s="28">
        <v>19970566</v>
      </c>
      <c r="I14" s="28">
        <v>16485710</v>
      </c>
      <c r="J14" s="28">
        <v>14819043</v>
      </c>
      <c r="K14" s="28">
        <v>13152376</v>
      </c>
      <c r="L14" s="28">
        <v>11485709</v>
      </c>
      <c r="M14" s="28">
        <v>9819042</v>
      </c>
      <c r="N14" s="28">
        <v>8152375</v>
      </c>
      <c r="O14" s="28">
        <v>6485708</v>
      </c>
      <c r="P14" s="28">
        <v>4819041</v>
      </c>
      <c r="Q14" s="28">
        <v>3152374</v>
      </c>
      <c r="R14" s="28">
        <v>1485707</v>
      </c>
      <c r="S14" s="59"/>
    </row>
    <row r="15" spans="1:19" ht="14.25">
      <c r="A15" s="26" t="s">
        <v>44</v>
      </c>
      <c r="B15" s="27" t="s">
        <v>47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59"/>
    </row>
    <row r="16" spans="1:19" ht="30">
      <c r="A16" s="23" t="s">
        <v>48</v>
      </c>
      <c r="B16" s="24" t="s">
        <v>78</v>
      </c>
      <c r="C16" s="25">
        <f>C17+C18+C20</f>
        <v>0</v>
      </c>
      <c r="D16" s="25">
        <f aca="true" t="shared" si="3" ref="D16:R16">D17+D18+D20</f>
        <v>0</v>
      </c>
      <c r="E16" s="25">
        <f t="shared" si="3"/>
        <v>0</v>
      </c>
      <c r="F16" s="25">
        <f t="shared" si="3"/>
        <v>0</v>
      </c>
      <c r="G16" s="25">
        <f t="shared" si="3"/>
        <v>0</v>
      </c>
      <c r="H16" s="25">
        <f t="shared" si="3"/>
        <v>0</v>
      </c>
      <c r="I16" s="25">
        <f t="shared" si="3"/>
        <v>0</v>
      </c>
      <c r="J16" s="25">
        <f t="shared" si="3"/>
        <v>0</v>
      </c>
      <c r="K16" s="25">
        <f t="shared" si="3"/>
        <v>0</v>
      </c>
      <c r="L16" s="25">
        <f t="shared" si="3"/>
        <v>0</v>
      </c>
      <c r="M16" s="25">
        <f t="shared" si="3"/>
        <v>0</v>
      </c>
      <c r="N16" s="25">
        <f t="shared" si="3"/>
        <v>0</v>
      </c>
      <c r="O16" s="25">
        <f t="shared" si="3"/>
        <v>0</v>
      </c>
      <c r="P16" s="25">
        <f t="shared" si="3"/>
        <v>0</v>
      </c>
      <c r="Q16" s="25">
        <f t="shared" si="3"/>
        <v>0</v>
      </c>
      <c r="R16" s="25">
        <f t="shared" si="3"/>
        <v>0</v>
      </c>
      <c r="S16" s="59"/>
    </row>
    <row r="17" spans="1:19" ht="14.25">
      <c r="A17" s="26" t="s">
        <v>49</v>
      </c>
      <c r="B17" s="27" t="s">
        <v>51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59"/>
    </row>
    <row r="18" spans="1:19" ht="14.25">
      <c r="A18" s="26" t="s">
        <v>50</v>
      </c>
      <c r="B18" s="27" t="s">
        <v>52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59"/>
    </row>
    <row r="19" spans="1:19" ht="14.25">
      <c r="A19" s="26"/>
      <c r="B19" s="27" t="s">
        <v>91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59"/>
    </row>
    <row r="20" spans="1:19" ht="14.25">
      <c r="A20" s="26" t="s">
        <v>53</v>
      </c>
      <c r="B20" s="27" t="s">
        <v>17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59"/>
    </row>
    <row r="21" spans="1:19" ht="30">
      <c r="A21" s="23" t="s">
        <v>54</v>
      </c>
      <c r="B21" s="24" t="s">
        <v>55</v>
      </c>
      <c r="C21" s="25">
        <f>C22+C23</f>
        <v>0</v>
      </c>
      <c r="D21" s="25">
        <f aca="true" t="shared" si="4" ref="D21:R21">D22+D23</f>
        <v>0</v>
      </c>
      <c r="E21" s="25">
        <f t="shared" si="4"/>
        <v>0</v>
      </c>
      <c r="F21" s="25">
        <f t="shared" si="4"/>
        <v>0</v>
      </c>
      <c r="G21" s="25">
        <f t="shared" si="4"/>
        <v>0</v>
      </c>
      <c r="H21" s="25">
        <f t="shared" si="4"/>
        <v>0</v>
      </c>
      <c r="I21" s="25">
        <f t="shared" si="4"/>
        <v>0</v>
      </c>
      <c r="J21" s="25">
        <f t="shared" si="4"/>
        <v>0</v>
      </c>
      <c r="K21" s="25">
        <f t="shared" si="4"/>
        <v>0</v>
      </c>
      <c r="L21" s="25">
        <f t="shared" si="4"/>
        <v>0</v>
      </c>
      <c r="M21" s="25">
        <f t="shared" si="4"/>
        <v>0</v>
      </c>
      <c r="N21" s="25">
        <f t="shared" si="4"/>
        <v>0</v>
      </c>
      <c r="O21" s="25">
        <f t="shared" si="4"/>
        <v>0</v>
      </c>
      <c r="P21" s="25">
        <f t="shared" si="4"/>
        <v>0</v>
      </c>
      <c r="Q21" s="25">
        <f t="shared" si="4"/>
        <v>0</v>
      </c>
      <c r="R21" s="25">
        <f t="shared" si="4"/>
        <v>0</v>
      </c>
      <c r="S21" s="59"/>
    </row>
    <row r="22" spans="1:19" ht="14.25">
      <c r="A22" s="26" t="s">
        <v>56</v>
      </c>
      <c r="B22" s="27" t="s">
        <v>58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59"/>
    </row>
    <row r="23" spans="1:19" ht="14.25">
      <c r="A23" s="26" t="s">
        <v>57</v>
      </c>
      <c r="B23" s="27" t="s">
        <v>59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59"/>
    </row>
    <row r="24" spans="1:19" ht="15">
      <c r="A24" s="23" t="s">
        <v>4</v>
      </c>
      <c r="B24" s="24" t="s">
        <v>60</v>
      </c>
      <c r="C24" s="25">
        <f aca="true" t="shared" si="5" ref="C24:R24">C25+C29+C30</f>
        <v>3316410</v>
      </c>
      <c r="D24" s="25">
        <f t="shared" si="5"/>
        <v>5234847</v>
      </c>
      <c r="E24" s="25">
        <f t="shared" si="5"/>
        <v>4850925</v>
      </c>
      <c r="F24" s="25">
        <f t="shared" si="5"/>
        <v>4734720</v>
      </c>
      <c r="G24" s="25">
        <f t="shared" si="5"/>
        <v>4548710</v>
      </c>
      <c r="H24" s="25">
        <f t="shared" si="5"/>
        <v>4391379</v>
      </c>
      <c r="I24" s="25">
        <f t="shared" si="5"/>
        <v>2449025</v>
      </c>
      <c r="J24" s="25">
        <f t="shared" si="5"/>
        <v>2367114</v>
      </c>
      <c r="K24" s="25">
        <f t="shared" si="5"/>
        <v>2287218</v>
      </c>
      <c r="L24" s="25">
        <f t="shared" si="5"/>
        <v>2252125</v>
      </c>
      <c r="M24" s="25">
        <f t="shared" si="5"/>
        <v>2119671</v>
      </c>
      <c r="N24" s="25">
        <f t="shared" si="5"/>
        <v>2039109</v>
      </c>
      <c r="O24" s="25">
        <f t="shared" si="5"/>
        <v>1956995</v>
      </c>
      <c r="P24" s="25">
        <f t="shared" si="5"/>
        <v>1875037</v>
      </c>
      <c r="Q24" s="25">
        <f t="shared" si="5"/>
        <v>1785755</v>
      </c>
      <c r="R24" s="25">
        <f t="shared" si="5"/>
        <v>1537483</v>
      </c>
      <c r="S24" s="59"/>
    </row>
    <row r="25" spans="1:19" ht="30">
      <c r="A25" s="23" t="s">
        <v>61</v>
      </c>
      <c r="B25" s="24" t="s">
        <v>62</v>
      </c>
      <c r="C25" s="25">
        <f>C26+C27+C28</f>
        <v>909090</v>
      </c>
      <c r="D25" s="25">
        <f aca="true" t="shared" si="6" ref="D25:R25">D26+D27+D28</f>
        <v>3484847</v>
      </c>
      <c r="E25" s="25">
        <f t="shared" si="6"/>
        <v>3484847</v>
      </c>
      <c r="F25" s="25">
        <f t="shared" si="6"/>
        <v>3484847</v>
      </c>
      <c r="G25" s="25">
        <f t="shared" si="6"/>
        <v>3484847</v>
      </c>
      <c r="H25" s="25">
        <f t="shared" si="6"/>
        <v>3484856</v>
      </c>
      <c r="I25" s="25">
        <f t="shared" si="6"/>
        <v>1666667</v>
      </c>
      <c r="J25" s="25">
        <f t="shared" si="6"/>
        <v>1666667</v>
      </c>
      <c r="K25" s="25">
        <f t="shared" si="6"/>
        <v>1666667</v>
      </c>
      <c r="L25" s="25">
        <f t="shared" si="6"/>
        <v>1666667</v>
      </c>
      <c r="M25" s="25">
        <f t="shared" si="6"/>
        <v>1666667</v>
      </c>
      <c r="N25" s="25">
        <f t="shared" si="6"/>
        <v>1666667</v>
      </c>
      <c r="O25" s="25">
        <f t="shared" si="6"/>
        <v>1666667</v>
      </c>
      <c r="P25" s="25">
        <f t="shared" si="6"/>
        <v>1666667</v>
      </c>
      <c r="Q25" s="25">
        <f t="shared" si="6"/>
        <v>1666667</v>
      </c>
      <c r="R25" s="25">
        <f t="shared" si="6"/>
        <v>1485707</v>
      </c>
      <c r="S25" s="59"/>
    </row>
    <row r="26" spans="1:19" ht="14.25">
      <c r="A26" s="26" t="s">
        <v>63</v>
      </c>
      <c r="B26" s="27" t="s">
        <v>66</v>
      </c>
      <c r="C26" s="28">
        <v>909090</v>
      </c>
      <c r="D26" s="28">
        <v>3484847</v>
      </c>
      <c r="E26" s="28">
        <v>3484847</v>
      </c>
      <c r="F26" s="28">
        <v>3484847</v>
      </c>
      <c r="G26" s="28">
        <v>3484847</v>
      </c>
      <c r="H26" s="28">
        <v>3484856</v>
      </c>
      <c r="I26" s="28">
        <v>1666667</v>
      </c>
      <c r="J26" s="28">
        <v>1666667</v>
      </c>
      <c r="K26" s="28">
        <v>1666667</v>
      </c>
      <c r="L26" s="28">
        <v>1666667</v>
      </c>
      <c r="M26" s="28">
        <v>1666667</v>
      </c>
      <c r="N26" s="28">
        <v>1666667</v>
      </c>
      <c r="O26" s="28">
        <v>1666667</v>
      </c>
      <c r="P26" s="28">
        <v>1666667</v>
      </c>
      <c r="Q26" s="28">
        <v>1666667</v>
      </c>
      <c r="R26" s="28">
        <v>1485707</v>
      </c>
      <c r="S26" s="59"/>
    </row>
    <row r="27" spans="1:19" ht="14.25">
      <c r="A27" s="26" t="s">
        <v>64</v>
      </c>
      <c r="B27" s="27" t="s">
        <v>67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59"/>
    </row>
    <row r="28" spans="1:19" ht="14.25">
      <c r="A28" s="26" t="s">
        <v>65</v>
      </c>
      <c r="B28" s="27" t="s">
        <v>68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59"/>
    </row>
    <row r="29" spans="1:19" ht="15">
      <c r="A29" s="23" t="s">
        <v>69</v>
      </c>
      <c r="B29" s="24" t="s">
        <v>70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59"/>
    </row>
    <row r="30" spans="1:19" s="62" customFormat="1" ht="21" customHeight="1">
      <c r="A30" s="23" t="s">
        <v>71</v>
      </c>
      <c r="B30" s="24" t="s">
        <v>72</v>
      </c>
      <c r="C30" s="60">
        <v>2407320</v>
      </c>
      <c r="D30" s="60">
        <v>1750000</v>
      </c>
      <c r="E30" s="60">
        <v>1366078</v>
      </c>
      <c r="F30" s="60">
        <v>1249873</v>
      </c>
      <c r="G30" s="60">
        <v>1063863</v>
      </c>
      <c r="H30" s="60">
        <v>906523</v>
      </c>
      <c r="I30" s="60">
        <v>782358</v>
      </c>
      <c r="J30" s="60">
        <v>700447</v>
      </c>
      <c r="K30" s="60">
        <v>620551</v>
      </c>
      <c r="L30" s="60">
        <v>585458</v>
      </c>
      <c r="M30" s="60">
        <v>453004</v>
      </c>
      <c r="N30" s="60">
        <v>372442</v>
      </c>
      <c r="O30" s="60">
        <v>290328</v>
      </c>
      <c r="P30" s="60">
        <v>208370</v>
      </c>
      <c r="Q30" s="60">
        <v>119088</v>
      </c>
      <c r="R30" s="60">
        <v>51776</v>
      </c>
      <c r="S30" s="61"/>
    </row>
    <row r="31" spans="1:19" ht="15">
      <c r="A31" s="23" t="s">
        <v>5</v>
      </c>
      <c r="B31" s="24" t="s">
        <v>73</v>
      </c>
      <c r="C31" s="25">
        <v>92301944</v>
      </c>
      <c r="D31" s="25">
        <v>101939052</v>
      </c>
      <c r="E31" s="25">
        <v>101044847</v>
      </c>
      <c r="F31" s="25">
        <v>77350000</v>
      </c>
      <c r="G31" s="25">
        <v>67300000</v>
      </c>
      <c r="H31" s="25">
        <v>67650000</v>
      </c>
      <c r="I31" s="25">
        <v>72000000</v>
      </c>
      <c r="J31" s="25">
        <v>68100000</v>
      </c>
      <c r="K31" s="25">
        <v>68400000</v>
      </c>
      <c r="L31" s="25">
        <v>68650000</v>
      </c>
      <c r="M31" s="25">
        <v>68900000</v>
      </c>
      <c r="N31" s="25">
        <v>69200000</v>
      </c>
      <c r="O31" s="25">
        <v>69400000</v>
      </c>
      <c r="P31" s="25">
        <v>69700000</v>
      </c>
      <c r="Q31" s="25">
        <v>70000000</v>
      </c>
      <c r="R31" s="25">
        <v>70300000</v>
      </c>
      <c r="S31" s="59"/>
    </row>
    <row r="32" spans="1:19" ht="15">
      <c r="A32" s="23" t="s">
        <v>93</v>
      </c>
      <c r="B32" s="24" t="s">
        <v>100</v>
      </c>
      <c r="C32" s="25">
        <v>126599681</v>
      </c>
      <c r="D32" s="25">
        <v>103551271</v>
      </c>
      <c r="E32" s="25">
        <v>97560000</v>
      </c>
      <c r="F32" s="25">
        <v>73500000</v>
      </c>
      <c r="G32" s="25">
        <v>66900000</v>
      </c>
      <c r="H32" s="25">
        <v>67200000</v>
      </c>
      <c r="I32" s="25">
        <v>71200000</v>
      </c>
      <c r="J32" s="25">
        <v>67650000</v>
      </c>
      <c r="K32" s="25">
        <v>67950000</v>
      </c>
      <c r="L32" s="25">
        <v>68200000</v>
      </c>
      <c r="M32" s="25">
        <v>68450000</v>
      </c>
      <c r="N32" s="25">
        <v>68750000</v>
      </c>
      <c r="O32" s="25">
        <v>68950000</v>
      </c>
      <c r="P32" s="25">
        <v>69250000</v>
      </c>
      <c r="Q32" s="25">
        <v>69550000</v>
      </c>
      <c r="R32" s="25">
        <v>69180000</v>
      </c>
      <c r="S32" s="59"/>
    </row>
    <row r="33" spans="1:19" ht="15">
      <c r="A33" s="23" t="s">
        <v>94</v>
      </c>
      <c r="B33" s="24" t="s">
        <v>101</v>
      </c>
      <c r="C33" s="25">
        <f>C31-C32</f>
        <v>-34297737</v>
      </c>
      <c r="D33" s="25">
        <f aca="true" t="shared" si="7" ref="D33:R33">D31-D32</f>
        <v>-1612219</v>
      </c>
      <c r="E33" s="25">
        <f t="shared" si="7"/>
        <v>3484847</v>
      </c>
      <c r="F33" s="25">
        <f t="shared" si="7"/>
        <v>3850000</v>
      </c>
      <c r="G33" s="25">
        <f t="shared" si="7"/>
        <v>400000</v>
      </c>
      <c r="H33" s="25">
        <f t="shared" si="7"/>
        <v>450000</v>
      </c>
      <c r="I33" s="25">
        <f t="shared" si="7"/>
        <v>800000</v>
      </c>
      <c r="J33" s="25">
        <f t="shared" si="7"/>
        <v>450000</v>
      </c>
      <c r="K33" s="25">
        <f t="shared" si="7"/>
        <v>450000</v>
      </c>
      <c r="L33" s="25">
        <f t="shared" si="7"/>
        <v>450000</v>
      </c>
      <c r="M33" s="25">
        <f t="shared" si="7"/>
        <v>450000</v>
      </c>
      <c r="N33" s="25">
        <f t="shared" si="7"/>
        <v>450000</v>
      </c>
      <c r="O33" s="25">
        <f t="shared" si="7"/>
        <v>450000</v>
      </c>
      <c r="P33" s="25">
        <f t="shared" si="7"/>
        <v>450000</v>
      </c>
      <c r="Q33" s="25">
        <f t="shared" si="7"/>
        <v>450000</v>
      </c>
      <c r="R33" s="25">
        <f t="shared" si="7"/>
        <v>1120000</v>
      </c>
      <c r="S33" s="59"/>
    </row>
    <row r="34" spans="1:19" ht="15">
      <c r="A34" s="23" t="s">
        <v>95</v>
      </c>
      <c r="B34" s="24" t="s">
        <v>74</v>
      </c>
      <c r="C34" s="31">
        <f aca="true" t="shared" si="8" ref="C34:R34">C35+C37</f>
        <v>40.33107255032461</v>
      </c>
      <c r="D34" s="31">
        <f t="shared" si="8"/>
        <v>35.03527141688545</v>
      </c>
      <c r="E34" s="31">
        <f t="shared" si="8"/>
        <v>31.46245052951587</v>
      </c>
      <c r="F34" s="31">
        <f t="shared" si="8"/>
        <v>36.444903684550745</v>
      </c>
      <c r="G34" s="31">
        <f t="shared" si="8"/>
        <v>36.43280237741456</v>
      </c>
      <c r="H34" s="31">
        <f t="shared" si="8"/>
        <v>30.860441980783442</v>
      </c>
      <c r="I34" s="31">
        <f t="shared" si="8"/>
        <v>23.983427777777777</v>
      </c>
      <c r="J34" s="31">
        <f t="shared" si="8"/>
        <v>22.7892657856094</v>
      </c>
      <c r="K34" s="31">
        <f t="shared" si="8"/>
        <v>20.135858187134502</v>
      </c>
      <c r="L34" s="31">
        <f t="shared" si="8"/>
        <v>17.583637290604514</v>
      </c>
      <c r="M34" s="31">
        <f t="shared" si="8"/>
        <v>14.908629898403483</v>
      </c>
      <c r="N34" s="31">
        <f t="shared" si="8"/>
        <v>12.319099710982659</v>
      </c>
      <c r="O34" s="31">
        <f t="shared" si="8"/>
        <v>9.763740634005764</v>
      </c>
      <c r="P34" s="31">
        <f t="shared" si="8"/>
        <v>7.212928263988523</v>
      </c>
      <c r="Q34" s="31">
        <f t="shared" si="8"/>
        <v>4.673517142857143</v>
      </c>
      <c r="R34" s="31">
        <f t="shared" si="8"/>
        <v>2.187031294452347</v>
      </c>
      <c r="S34" s="59"/>
    </row>
    <row r="35" spans="1:19" ht="15">
      <c r="A35" s="23" t="s">
        <v>96</v>
      </c>
      <c r="B35" s="24" t="s">
        <v>75</v>
      </c>
      <c r="C35" s="31">
        <f aca="true" t="shared" si="9" ref="C35:R35">(C11-C25)/C31%</f>
        <v>36.73807130216022</v>
      </c>
      <c r="D35" s="31">
        <v>29.9</v>
      </c>
      <c r="E35" s="31">
        <f t="shared" si="9"/>
        <v>26.66168617188366</v>
      </c>
      <c r="F35" s="31">
        <f t="shared" si="9"/>
        <v>30.32374014221073</v>
      </c>
      <c r="G35" s="31">
        <f t="shared" si="9"/>
        <v>29.673946508172364</v>
      </c>
      <c r="H35" s="31">
        <f t="shared" si="9"/>
        <v>24.36912047302291</v>
      </c>
      <c r="I35" s="31">
        <f t="shared" si="9"/>
        <v>20.582004166666668</v>
      </c>
      <c r="J35" s="31">
        <f t="shared" si="9"/>
        <v>19.313327459618208</v>
      </c>
      <c r="K35" s="31">
        <f t="shared" si="9"/>
        <v>16.79197222222222</v>
      </c>
      <c r="L35" s="31">
        <f t="shared" si="9"/>
        <v>14.303047341587764</v>
      </c>
      <c r="M35" s="31">
        <f t="shared" si="9"/>
        <v>11.832184325108853</v>
      </c>
      <c r="N35" s="31">
        <f t="shared" si="9"/>
        <v>9.372410404624278</v>
      </c>
      <c r="O35" s="31">
        <f t="shared" si="9"/>
        <v>6.943863112391931</v>
      </c>
      <c r="P35" s="31">
        <f t="shared" si="9"/>
        <v>4.52277474892396</v>
      </c>
      <c r="Q35" s="31">
        <f t="shared" si="9"/>
        <v>2.1224385714285714</v>
      </c>
      <c r="R35" s="31">
        <f t="shared" si="9"/>
        <v>0</v>
      </c>
      <c r="S35" s="59"/>
    </row>
    <row r="36" spans="1:19" ht="30">
      <c r="A36" s="23" t="s">
        <v>97</v>
      </c>
      <c r="B36" s="24" t="s">
        <v>79</v>
      </c>
      <c r="C36" s="31">
        <f>(C12+C16-C25)/C31%</f>
        <v>36.73807130216022</v>
      </c>
      <c r="D36" s="31">
        <v>29.9</v>
      </c>
      <c r="E36" s="31">
        <f aca="true" t="shared" si="10" ref="E36:R36">(E12+E16-E25)/E31%</f>
        <v>26.66168617188366</v>
      </c>
      <c r="F36" s="31">
        <f t="shared" si="10"/>
        <v>30.32374014221073</v>
      </c>
      <c r="G36" s="31">
        <f t="shared" si="10"/>
        <v>29.673946508172364</v>
      </c>
      <c r="H36" s="31">
        <f t="shared" si="10"/>
        <v>24.36912047302291</v>
      </c>
      <c r="I36" s="31">
        <f t="shared" si="10"/>
        <v>20.582004166666668</v>
      </c>
      <c r="J36" s="31">
        <f t="shared" si="10"/>
        <v>19.313327459618208</v>
      </c>
      <c r="K36" s="31">
        <f t="shared" si="10"/>
        <v>16.79197222222222</v>
      </c>
      <c r="L36" s="31">
        <f t="shared" si="10"/>
        <v>14.303047341587764</v>
      </c>
      <c r="M36" s="31">
        <f t="shared" si="10"/>
        <v>11.832184325108853</v>
      </c>
      <c r="N36" s="31">
        <f t="shared" si="10"/>
        <v>9.372410404624278</v>
      </c>
      <c r="O36" s="31">
        <f t="shared" si="10"/>
        <v>6.943863112391931</v>
      </c>
      <c r="P36" s="31">
        <f t="shared" si="10"/>
        <v>4.52277474892396</v>
      </c>
      <c r="Q36" s="31">
        <f t="shared" si="10"/>
        <v>2.1224385714285714</v>
      </c>
      <c r="R36" s="31">
        <f t="shared" si="10"/>
        <v>0</v>
      </c>
      <c r="S36" s="59"/>
    </row>
    <row r="37" spans="1:19" ht="15">
      <c r="A37" s="23" t="s">
        <v>98</v>
      </c>
      <c r="B37" s="24" t="s">
        <v>76</v>
      </c>
      <c r="C37" s="31">
        <f>C24/C31%</f>
        <v>3.593001248164394</v>
      </c>
      <c r="D37" s="31">
        <f>D24/D31%</f>
        <v>5.1352714168854545</v>
      </c>
      <c r="E37" s="31">
        <f aca="true" t="shared" si="11" ref="E37:R37">E24/E31%</f>
        <v>4.800764357632211</v>
      </c>
      <c r="F37" s="31">
        <f t="shared" si="11"/>
        <v>6.121163542340013</v>
      </c>
      <c r="G37" s="31">
        <f t="shared" si="11"/>
        <v>6.758855869242199</v>
      </c>
      <c r="H37" s="31">
        <f t="shared" si="11"/>
        <v>6.491321507760532</v>
      </c>
      <c r="I37" s="31">
        <f t="shared" si="11"/>
        <v>3.401423611111111</v>
      </c>
      <c r="J37" s="31">
        <f t="shared" si="11"/>
        <v>3.4759383259911893</v>
      </c>
      <c r="K37" s="31">
        <f t="shared" si="11"/>
        <v>3.3438859649122805</v>
      </c>
      <c r="L37" s="31">
        <f t="shared" si="11"/>
        <v>3.280589949016752</v>
      </c>
      <c r="M37" s="31">
        <f t="shared" si="11"/>
        <v>3.07644557329463</v>
      </c>
      <c r="N37" s="31">
        <f t="shared" si="11"/>
        <v>2.9466893063583814</v>
      </c>
      <c r="O37" s="31">
        <f t="shared" si="11"/>
        <v>2.819877521613833</v>
      </c>
      <c r="P37" s="31">
        <f t="shared" si="11"/>
        <v>2.6901535150645626</v>
      </c>
      <c r="Q37" s="31">
        <f t="shared" si="11"/>
        <v>2.5510785714285715</v>
      </c>
      <c r="R37" s="31">
        <f t="shared" si="11"/>
        <v>2.187031294452347</v>
      </c>
      <c r="S37" s="59"/>
    </row>
    <row r="38" spans="1:19" ht="30">
      <c r="A38" s="23" t="s">
        <v>99</v>
      </c>
      <c r="B38" s="24" t="s">
        <v>77</v>
      </c>
      <c r="C38" s="31">
        <f>(C25+C30)/C31%</f>
        <v>3.593001248164394</v>
      </c>
      <c r="D38" s="31">
        <f aca="true" t="shared" si="12" ref="D38:R38">(D25+D30)/D31%</f>
        <v>5.1352714168854545</v>
      </c>
      <c r="E38" s="31">
        <f t="shared" si="12"/>
        <v>4.800764357632211</v>
      </c>
      <c r="F38" s="31">
        <f t="shared" si="12"/>
        <v>6.121163542340013</v>
      </c>
      <c r="G38" s="31">
        <f t="shared" si="12"/>
        <v>6.758855869242199</v>
      </c>
      <c r="H38" s="31">
        <f t="shared" si="12"/>
        <v>6.491321507760532</v>
      </c>
      <c r="I38" s="31">
        <f t="shared" si="12"/>
        <v>3.401423611111111</v>
      </c>
      <c r="J38" s="31">
        <f t="shared" si="12"/>
        <v>3.4759383259911893</v>
      </c>
      <c r="K38" s="31">
        <f t="shared" si="12"/>
        <v>3.3438859649122805</v>
      </c>
      <c r="L38" s="31">
        <f t="shared" si="12"/>
        <v>3.280589949016752</v>
      </c>
      <c r="M38" s="31">
        <f t="shared" si="12"/>
        <v>3.07644557329463</v>
      </c>
      <c r="N38" s="31">
        <f t="shared" si="12"/>
        <v>2.9466893063583814</v>
      </c>
      <c r="O38" s="31">
        <f t="shared" si="12"/>
        <v>2.819877521613833</v>
      </c>
      <c r="P38" s="31">
        <f t="shared" si="12"/>
        <v>2.6901535150645626</v>
      </c>
      <c r="Q38" s="31">
        <f t="shared" si="12"/>
        <v>2.5510785714285715</v>
      </c>
      <c r="R38" s="31">
        <f t="shared" si="12"/>
        <v>2.187031294452347</v>
      </c>
      <c r="S38" s="59"/>
    </row>
    <row r="39" spans="3:19" ht="14.25">
      <c r="C39" s="30"/>
      <c r="K39" s="59"/>
      <c r="L39" s="59"/>
      <c r="M39" s="59"/>
      <c r="N39" s="59"/>
      <c r="O39" s="59"/>
      <c r="P39" s="59"/>
      <c r="Q39" s="59"/>
      <c r="R39" s="59"/>
      <c r="S39" s="59"/>
    </row>
  </sheetData>
  <mergeCells count="6">
    <mergeCell ref="I1:J1"/>
    <mergeCell ref="B3:F3"/>
    <mergeCell ref="A6:A7"/>
    <mergeCell ref="B6:B7"/>
    <mergeCell ref="C6:C7"/>
    <mergeCell ref="D6:R6"/>
  </mergeCells>
  <printOptions/>
  <pageMargins left="0.7874015748031497" right="0.7874015748031497" top="0.984251968503937" bottom="0.984251968503937" header="0.5118110236220472" footer="0.5118110236220472"/>
  <pageSetup fitToHeight="3" fitToWidth="2" horizontalDpi="600" verticalDpi="600" orientation="landscape" paperSize="9" scale="56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</dc:creator>
  <cp:keywords/>
  <dc:description/>
  <cp:lastModifiedBy>ESZ</cp:lastModifiedBy>
  <cp:lastPrinted>2010-06-23T08:10:11Z</cp:lastPrinted>
  <dcterms:created xsi:type="dcterms:W3CDTF">2006-10-26T06:38:10Z</dcterms:created>
  <dcterms:modified xsi:type="dcterms:W3CDTF">2010-06-23T08:46:02Z</dcterms:modified>
  <cp:category/>
  <cp:version/>
  <cp:contentType/>
  <cp:contentStatus/>
</cp:coreProperties>
</file>